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Jonathan Maas\Desktop\financial_analysis_and_accounting_spreadsheet\"/>
    </mc:Choice>
  </mc:AlternateContent>
  <xr:revisionPtr revIDLastSave="0" documentId="13_ncr:1_{786C610B-2FC2-461A-896D-A542A8566A97}" xr6:coauthVersionLast="45" xr6:coauthVersionMax="45" xr10:uidLastSave="{00000000-0000-0000-0000-000000000000}"/>
  <bookViews>
    <workbookView xWindow="-120" yWindow="-120" windowWidth="20730" windowHeight="11160" firstSheet="1" activeTab="4" xr2:uid="{00000000-000D-0000-FFFF-FFFF00000000}"/>
  </bookViews>
  <sheets>
    <sheet name="Intro" sheetId="4" r:id="rId1"/>
    <sheet name="Terms" sheetId="5" r:id="rId2"/>
    <sheet name="Part 1 - The Food Truck" sheetId="1" r:id="rId3"/>
    <sheet name="Part 2 - Budget and Forecast" sheetId="2" r:id="rId4"/>
    <sheet name="Part 3 - Variance Analysis" sheetId="3"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3" l="1"/>
  <c r="F24" i="3" s="1"/>
  <c r="J21" i="3"/>
  <c r="J22" i="3" s="1"/>
  <c r="F21" i="3"/>
  <c r="B21" i="3"/>
  <c r="B22" i="3" s="1"/>
  <c r="J16" i="3"/>
  <c r="F16" i="3"/>
  <c r="B16" i="3"/>
  <c r="D58" i="2"/>
  <c r="C58" i="2"/>
  <c r="C57" i="2"/>
  <c r="D57" i="2" s="1"/>
  <c r="D56" i="2"/>
  <c r="C56" i="2"/>
  <c r="C55" i="2"/>
  <c r="D55" i="2" s="1"/>
  <c r="D54" i="2"/>
  <c r="C54" i="2"/>
  <c r="C59" i="2" s="1"/>
  <c r="D59" i="2" s="1"/>
  <c r="C51" i="2"/>
  <c r="C61" i="2" s="1"/>
  <c r="D61" i="2" s="1"/>
  <c r="D50" i="2"/>
  <c r="C50" i="2"/>
  <c r="C49" i="2"/>
  <c r="D49" i="2" s="1"/>
  <c r="D48" i="2"/>
  <c r="C48" i="2"/>
  <c r="D45" i="2"/>
  <c r="C37" i="2"/>
  <c r="C36" i="2"/>
  <c r="C34" i="2"/>
  <c r="C26" i="2"/>
  <c r="I39" i="1"/>
  <c r="I37" i="1"/>
  <c r="I40" i="1" s="1"/>
  <c r="I21" i="1"/>
  <c r="I38" i="1" s="1"/>
  <c r="I20" i="1"/>
  <c r="I22" i="1" s="1"/>
  <c r="I15" i="1"/>
  <c r="I14" i="1"/>
  <c r="I35" i="1" s="1"/>
  <c r="I42" i="1" s="1"/>
  <c r="B24" i="3" l="1"/>
  <c r="I25" i="1"/>
  <c r="I26" i="1" s="1"/>
  <c r="I27" i="1" s="1"/>
  <c r="I28" i="1" s="1"/>
  <c r="J24" i="3"/>
  <c r="D51" i="2"/>
  <c r="I16" i="1"/>
  <c r="I24" i="1" s="1"/>
</calcChain>
</file>

<file path=xl/sharedStrings.xml><?xml version="1.0" encoding="utf-8"?>
<sst xmlns="http://schemas.openxmlformats.org/spreadsheetml/2006/main" count="240" uniqueCount="147">
  <si>
    <t>Fixed or Variable</t>
  </si>
  <si>
    <t>Notes</t>
  </si>
  <si>
    <t>Full Time Employee</t>
  </si>
  <si>
    <t>Fixed</t>
  </si>
  <si>
    <t>Monthly Rent</t>
  </si>
  <si>
    <t>Cost of Hamburger</t>
  </si>
  <si>
    <t>Variable</t>
  </si>
  <si>
    <t>The cost will go up as you sell more hamburgers, and go down as you sell less hamburgers.</t>
  </si>
  <si>
    <t>Determine Amounts</t>
  </si>
  <si>
    <t>Total Cost</t>
  </si>
  <si>
    <t>Per year</t>
  </si>
  <si>
    <t>Rent</t>
  </si>
  <si>
    <t>Per month</t>
  </si>
  <si>
    <t>Selling Price</t>
  </si>
  <si>
    <t>Find Unit/Contribution Margin</t>
  </si>
  <si>
    <t>Variable Cost Per Unit</t>
  </si>
  <si>
    <t>Unit/Contribution Margin</t>
  </si>
  <si>
    <t>Cost to Break Even</t>
  </si>
  <si>
    <t>Total Fixed Costs Per Year</t>
  </si>
  <si>
    <t>($1,000 * 12)</t>
  </si>
  <si>
    <t>Divide by Unit Margin</t>
  </si>
  <si>
    <t>Total Units to Break-Even</t>
  </si>
  <si>
    <t>Total Units Per Month</t>
  </si>
  <si>
    <t>Break even units / 12</t>
  </si>
  <si>
    <t>Total Units Per Day</t>
  </si>
  <si>
    <t>Units per month / 20</t>
  </si>
  <si>
    <t>Total Units Per Hour</t>
  </si>
  <si>
    <t xml:space="preserve">Units per day / 8 </t>
  </si>
  <si>
    <t>Total Margin Analysis</t>
  </si>
  <si>
    <t>Units/Hamburgers Sold</t>
  </si>
  <si>
    <t>Input the amount that you will sell in a year.</t>
  </si>
  <si>
    <t>Total Revenue</t>
  </si>
  <si>
    <t>Full Time Employee (FTE)</t>
  </si>
  <si>
    <t>Cost of Goods Sold</t>
  </si>
  <si>
    <t>Total Expenses</t>
  </si>
  <si>
    <t>Total Margin</t>
  </si>
  <si>
    <t>List and Label Your Costs</t>
  </si>
  <si>
    <t>Monthly costs</t>
  </si>
  <si>
    <t xml:space="preserve">Rent </t>
  </si>
  <si>
    <t xml:space="preserve">Coaches (3) </t>
  </si>
  <si>
    <t>Utilities</t>
  </si>
  <si>
    <t>InBody Machine Rental</t>
  </si>
  <si>
    <t>Protein Cost</t>
  </si>
  <si>
    <t>Frequency</t>
  </si>
  <si>
    <t>Monthly</t>
  </si>
  <si>
    <t>Each</t>
  </si>
  <si>
    <t>Membership Monthly Fee</t>
  </si>
  <si>
    <t>Revenue</t>
  </si>
  <si>
    <t>InBody Measurements</t>
  </si>
  <si>
    <t>This assumes each member has one InBody Measurement per month</t>
  </si>
  <si>
    <t>Protein</t>
  </si>
  <si>
    <t>This assumes each member has one Protein Supplement per month</t>
  </si>
  <si>
    <t>Variable Cost of Protein</t>
  </si>
  <si>
    <t>Unit Contribution Margin</t>
  </si>
  <si>
    <t>Cost to Break Even (B-E)</t>
  </si>
  <si>
    <t>Total Fixed Costs</t>
  </si>
  <si>
    <t>Total Fixed Costs Per Month</t>
  </si>
  <si>
    <t>Total Monthly Memberships to B-E</t>
  </si>
  <si>
    <t>In short, if you have 76 paying members, you will break even</t>
  </si>
  <si>
    <t>Total Margin Forecast</t>
  </si>
  <si>
    <t>Annually</t>
  </si>
  <si>
    <t>Members</t>
  </si>
  <si>
    <t>Membership Revenue</t>
  </si>
  <si>
    <t>A note on revenue. Revenue does not necessarily equal cash. If you are not collecting on the revenue, ie due to annual membership payments, it is not cash.</t>
  </si>
  <si>
    <t>Protein Revenue</t>
  </si>
  <si>
    <t>InBody Revenue</t>
  </si>
  <si>
    <t>Expenses</t>
  </si>
  <si>
    <t>Full Time Employees (FTEs)</t>
  </si>
  <si>
    <t>A note on multiple locations. Before opening up a chain, make sure that each franchise can sustain itself. When performing a Financial Analysis on a big company with a chain, you must look at each franchise individually.</t>
  </si>
  <si>
    <t>InBody Machine</t>
  </si>
  <si>
    <t>Budget</t>
  </si>
  <si>
    <t>Actual - Scenario 1 (Rate Variance)
Cost of Hamburger goes up</t>
  </si>
  <si>
    <t>Actual - Scenario 2 (Qty Variance)
Selling less Hamburgers</t>
  </si>
  <si>
    <t>Full time employee</t>
  </si>
  <si>
    <t>Per hamburger</t>
  </si>
  <si>
    <t>Number of Hamburgers Sold/Year</t>
  </si>
  <si>
    <t>Expensese</t>
  </si>
  <si>
    <t>FC</t>
  </si>
  <si>
    <t>Cost of Hamburgers</t>
  </si>
  <si>
    <t>VC</t>
  </si>
  <si>
    <t>Revenue - Expenses</t>
  </si>
  <si>
    <t>Action item - Find new supplier for cheaper costs</t>
  </si>
  <si>
    <t>Action item - Need more customers</t>
  </si>
  <si>
    <t>Unfavorable Variance for the Rate (cost of hamburgers)</t>
  </si>
  <si>
    <t>Unfavorable Variance for quantiy (amount of hamburgers)</t>
  </si>
  <si>
    <t>Inverse correlation - costs of goods go up, profits go down</t>
  </si>
  <si>
    <t>Positive correlation - quantity goes down, profit goes down</t>
  </si>
  <si>
    <t>What this document is</t>
  </si>
  <si>
    <t>It is based on a course from Son Han. He can be found at https://www.linkedin.com/in/sonhan/.</t>
  </si>
  <si>
    <t>Jonathan Maas</t>
  </si>
  <si>
    <t>www.theprototyper.design</t>
  </si>
  <si>
    <t>jonathan@jonmaas.com</t>
  </si>
  <si>
    <t>Term</t>
  </si>
  <si>
    <t>Definition</t>
  </si>
  <si>
    <t>Examples</t>
  </si>
  <si>
    <t>Fixed Cost</t>
  </si>
  <si>
    <t>An expense or cost that does not change with an increase or decrease in the number of goods or services produced or sold. They are expenses that have to be paid by a company, independent of any business activity</t>
  </si>
  <si>
    <t>Rent, Payroll</t>
  </si>
  <si>
    <t>Variable Cost</t>
  </si>
  <si>
    <t>A variable cost is a corporate expense that changes in proportion to production output. Variable costs increase or decrease depending on a company's production volume; they rise as a production increases and fall as a production decreases.</t>
  </si>
  <si>
    <t>Items produced to ship</t>
  </si>
  <si>
    <t>Sales Price</t>
  </si>
  <si>
    <t>Sales Price is the price at which a certain class of good or service is typically sold.</t>
  </si>
  <si>
    <t>Price of items</t>
  </si>
  <si>
    <t>Unit Margin</t>
  </si>
  <si>
    <t>Unit margin, also known as Unit Contribution Margin, reflects the cost incurred to produce and sell a particular unit of product. It is the profit achieved per unit after deducting variable costs from the product's sales price.</t>
  </si>
  <si>
    <t>It costs $20 to make a product, and you can sell it for $60. The Unit Margin is ($60 - $20) = $40</t>
  </si>
  <si>
    <t>Total Margin is the total amount of margin or profit has made after deducting fixed costs</t>
  </si>
  <si>
    <t>Total Sales - (Fixed Costs + Variable Costs)</t>
  </si>
  <si>
    <t>Variance Analysis</t>
  </si>
  <si>
    <t>Variance analysis allows you to find the true culprit - ie if you lost money in 2020, was it because costs were too high? Quantity was too low?</t>
  </si>
  <si>
    <t>Ceteris Paribus</t>
  </si>
  <si>
    <t>It is a Latin phrase meaning 'other things equal,' or rather 'all other things being equal.' With variance you can only really test one thing at once - so you test one variable, and leave everything else constant.</t>
  </si>
  <si>
    <t>Unfavorable Variance</t>
  </si>
  <si>
    <t>The amount by which actual costs exceed the standard costs, or budgeted costs. Also the amount by which actual revenues are less than the budgeted revenues.</t>
  </si>
  <si>
    <t>If you sell veggie burgers, and there is a spike in hamburger bun costs due to a strike, that would be an unfavorable variance.</t>
  </si>
  <si>
    <t>Favorable Variance</t>
  </si>
  <si>
    <t>The amount by which actual costs are lower than the standard costs, or budgeted costs. Also the amount by which actual revenues are greater than the budgeted revenues.</t>
  </si>
  <si>
    <t>You decide to increase hamburger sales by $2 for an evening, and they still all sell out.</t>
  </si>
  <si>
    <t>Positive Correlation</t>
  </si>
  <si>
    <t xml:space="preserve">Relationship by which variables move in tandem </t>
  </si>
  <si>
    <t>Total sales might increase with crowd size. Note that sales decreasing with decreasing advertisements would also be a positivve correlation.</t>
  </si>
  <si>
    <t>Inverse Correlation</t>
  </si>
  <si>
    <t>Relationship by which variables move in opposite directions</t>
  </si>
  <si>
    <t>Total sales might decrease with amount of rainfall. Or sales might increase with a decrease in pollution.</t>
  </si>
  <si>
    <t>Rate vs Quantity</t>
  </si>
  <si>
    <t xml:space="preserve">Rate </t>
  </si>
  <si>
    <t>$ per unit</t>
  </si>
  <si>
    <t>Quantity</t>
  </si>
  <si>
    <t>Amount of items sold</t>
  </si>
  <si>
    <t xml:space="preserve">Confirmation bias </t>
  </si>
  <si>
    <t xml:space="preserve">People tend to make analyses fit what the answer should be. Beware this. </t>
  </si>
  <si>
    <t>Question yourself</t>
  </si>
  <si>
    <t>The way to fight confirmation bias is to question yourself. The question you should ask is 'How could I be wrong about this?</t>
  </si>
  <si>
    <t>Variance Analysis Terms</t>
  </si>
  <si>
    <t>You run a scenario where just the sales price of hamburgers change, and you see how that changes your profit margins.</t>
  </si>
  <si>
    <t>Things to keep in mind with Variance analysis</t>
  </si>
  <si>
    <t>Are the costs Fixed or Variable</t>
  </si>
  <si>
    <t>Amounts</t>
  </si>
  <si>
    <t>This document is an overview of Finance and Accounting basics, employing a food truck as an example for basic accounting, and a gym as an example for budgeting and forecasting. We will go back to the food truck to explore variance analysis.</t>
  </si>
  <si>
    <t>Part 1 - The Food Truck</t>
  </si>
  <si>
    <t>We take a hypothetical food truck, and apply Fixed and Variable Costs to it, and then find the Unit Margin and Total Margin.</t>
  </si>
  <si>
    <t>We take a hypothetical gym, and explore budgeting and forecasting.</t>
  </si>
  <si>
    <t>Part 3 - Variance Analysis</t>
  </si>
  <si>
    <t>Part 2 - The Gym - Budgeting and Forecasting</t>
  </si>
  <si>
    <t>We go back to our Food Truck, and do experiments where we change one thing, and see how that effects our profit margin.</t>
  </si>
  <si>
    <t>Budget
This is our Food Truck as it is - No Scenarios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</si>
</sst>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1" x14ac:knownFonts="1">
    <font>
      <sz val="10"/>
      <color rgb="FF000000"/>
      <name val="Arial"/>
    </font>
    <font>
      <b/>
      <sz val="10"/>
      <name val="Arial"/>
      <family val="2"/>
    </font>
    <font>
      <sz val="10"/>
      <name val="Arial"/>
      <family val="2"/>
    </font>
    <font>
      <i/>
      <sz val="10"/>
      <name val="Arial"/>
      <family val="2"/>
    </font>
    <font>
      <b/>
      <u/>
      <sz val="10"/>
      <name val="Arial"/>
      <family val="2"/>
    </font>
    <font>
      <sz val="10"/>
      <color rgb="FFFF0000"/>
      <name val="Arial"/>
      <family val="2"/>
    </font>
    <font>
      <b/>
      <sz val="10"/>
      <color rgb="FFFFFFFF"/>
      <name val="Arial"/>
      <family val="2"/>
    </font>
    <font>
      <sz val="10"/>
      <color rgb="FF000000"/>
      <name val="Arial"/>
      <family val="2"/>
    </font>
    <font>
      <sz val="14"/>
      <color rgb="FF000000"/>
      <name val="Arial"/>
      <family val="2"/>
    </font>
    <font>
      <u/>
      <sz val="10"/>
      <color theme="10"/>
      <name val="Arial"/>
      <family val="2"/>
    </font>
    <font>
      <b/>
      <sz val="12"/>
      <color rgb="FF000000"/>
      <name val="Arial"/>
      <family val="2"/>
    </font>
  </fonts>
  <fills count="12">
    <fill>
      <patternFill patternType="none"/>
    </fill>
    <fill>
      <patternFill patternType="gray125"/>
    </fill>
    <fill>
      <patternFill patternType="solid">
        <fgColor rgb="FFC9DAF8"/>
        <bgColor rgb="FFC9DAF8"/>
      </patternFill>
    </fill>
    <fill>
      <patternFill patternType="solid">
        <fgColor rgb="FFF4CCCC"/>
        <bgColor rgb="FFF4CCCC"/>
      </patternFill>
    </fill>
    <fill>
      <patternFill patternType="solid">
        <fgColor rgb="FF4A86E8"/>
        <bgColor rgb="FF4A86E8"/>
      </patternFill>
    </fill>
    <fill>
      <patternFill patternType="solid">
        <fgColor rgb="FFFCE5CD"/>
        <bgColor rgb="FFFCE5CD"/>
      </patternFill>
    </fill>
    <fill>
      <patternFill patternType="solid">
        <fgColor rgb="FFFFFF00"/>
        <bgColor rgb="FFFFFF00"/>
      </patternFill>
    </fill>
    <fill>
      <patternFill patternType="solid">
        <fgColor rgb="FFFF0000"/>
        <bgColor rgb="FFFF0000"/>
      </patternFill>
    </fill>
    <fill>
      <patternFill patternType="solid">
        <fgColor theme="4" tint="0.79998168889431442"/>
        <bgColor indexed="64"/>
      </patternFill>
    </fill>
    <fill>
      <patternFill patternType="solid">
        <fgColor rgb="FF99FF99"/>
        <bgColor indexed="64"/>
      </patternFill>
    </fill>
    <fill>
      <patternFill patternType="solid">
        <fgColor rgb="FFCCFFCC"/>
        <bgColor indexed="64"/>
      </patternFill>
    </fill>
    <fill>
      <patternFill patternType="solid">
        <fgColor rgb="FFF2F7FC"/>
        <bgColor indexed="64"/>
      </patternFill>
    </fill>
  </fills>
  <borders count="21">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applyNumberFormat="0" applyFill="0" applyBorder="0" applyAlignment="0" applyProtection="0"/>
  </cellStyleXfs>
  <cellXfs count="65">
    <xf numFmtId="0" fontId="0" fillId="0" borderId="0" xfId="0" applyFont="1" applyAlignment="1"/>
    <xf numFmtId="0" fontId="1" fillId="0" borderId="0" xfId="0" applyFont="1" applyAlignment="1"/>
    <xf numFmtId="0" fontId="2" fillId="0" borderId="0" xfId="0" applyFont="1" applyAlignment="1"/>
    <xf numFmtId="164" fontId="2" fillId="0" borderId="0" xfId="0" applyNumberFormat="1" applyFont="1" applyAlignment="1"/>
    <xf numFmtId="0" fontId="1" fillId="0" borderId="0" xfId="0" applyFont="1"/>
    <xf numFmtId="0" fontId="2" fillId="0" borderId="1" xfId="0" applyFont="1" applyBorder="1" applyAlignment="1"/>
    <xf numFmtId="164" fontId="2" fillId="0" borderId="1" xfId="0" applyNumberFormat="1" applyFont="1" applyBorder="1" applyAlignment="1"/>
    <xf numFmtId="164" fontId="1" fillId="0" borderId="0" xfId="0" applyNumberFormat="1" applyFont="1"/>
    <xf numFmtId="1" fontId="1" fillId="0" borderId="0" xfId="0" applyNumberFormat="1" applyFont="1"/>
    <xf numFmtId="4" fontId="1" fillId="0" borderId="0" xfId="0" applyNumberFormat="1" applyFont="1"/>
    <xf numFmtId="164" fontId="2" fillId="0" borderId="0" xfId="0" applyNumberFormat="1" applyFont="1"/>
    <xf numFmtId="164" fontId="2" fillId="0" borderId="1" xfId="0" applyNumberFormat="1" applyFont="1" applyBorder="1"/>
    <xf numFmtId="0" fontId="3" fillId="0" borderId="0" xfId="0" applyFont="1" applyAlignment="1"/>
    <xf numFmtId="2" fontId="1" fillId="0" borderId="0" xfId="0" applyNumberFormat="1" applyFont="1" applyAlignment="1"/>
    <xf numFmtId="0" fontId="2" fillId="4" borderId="0" xfId="0" applyFont="1" applyFill="1"/>
    <xf numFmtId="165" fontId="2" fillId="6" borderId="0" xfId="0" applyNumberFormat="1" applyFont="1" applyFill="1" applyAlignment="1"/>
    <xf numFmtId="3" fontId="1" fillId="0" borderId="0" xfId="0" applyNumberFormat="1" applyFont="1" applyAlignment="1"/>
    <xf numFmtId="3" fontId="1" fillId="6" borderId="0" xfId="0" applyNumberFormat="1" applyFont="1" applyFill="1" applyAlignment="1"/>
    <xf numFmtId="0" fontId="4" fillId="0" borderId="0" xfId="0" applyFont="1" applyAlignment="1"/>
    <xf numFmtId="164" fontId="5" fillId="6" borderId="0" xfId="0" applyNumberFormat="1" applyFont="1" applyFill="1"/>
    <xf numFmtId="0" fontId="0" fillId="0" borderId="0" xfId="0" applyAlignment="1">
      <alignment vertical="top" wrapText="1"/>
    </xf>
    <xf numFmtId="0" fontId="7" fillId="0" borderId="0" xfId="0" applyFont="1" applyAlignment="1">
      <alignment vertical="top" wrapText="1"/>
    </xf>
    <xf numFmtId="0" fontId="10" fillId="8" borderId="11" xfId="0" applyFont="1" applyFill="1" applyBorder="1" applyAlignment="1">
      <alignment vertical="top" wrapText="1"/>
    </xf>
    <xf numFmtId="0" fontId="1" fillId="0" borderId="0" xfId="0" applyFont="1" applyAlignment="1">
      <alignment horizontal="left"/>
    </xf>
    <xf numFmtId="164" fontId="0" fillId="0" borderId="0" xfId="0" applyNumberFormat="1" applyFont="1" applyAlignment="1"/>
    <xf numFmtId="0" fontId="0" fillId="0" borderId="16" xfId="0" applyFont="1" applyBorder="1" applyAlignment="1">
      <alignment horizontal="left"/>
    </xf>
    <xf numFmtId="0" fontId="0" fillId="0" borderId="9" xfId="0" applyFont="1" applyBorder="1" applyAlignment="1">
      <alignment horizontal="left"/>
    </xf>
    <xf numFmtId="0" fontId="0" fillId="0" borderId="17" xfId="0" applyFont="1" applyBorder="1" applyAlignment="1">
      <alignment horizontal="left"/>
    </xf>
    <xf numFmtId="0" fontId="8" fillId="8" borderId="9" xfId="0" applyFont="1" applyFill="1" applyBorder="1" applyAlignment="1"/>
    <xf numFmtId="0" fontId="7" fillId="0" borderId="10"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0" borderId="12" xfId="0" applyFont="1" applyBorder="1" applyAlignment="1">
      <alignment horizontal="left"/>
    </xf>
    <xf numFmtId="0" fontId="7" fillId="0" borderId="10" xfId="0" applyFont="1" applyBorder="1" applyAlignment="1">
      <alignment horizontal="left"/>
    </xf>
    <xf numFmtId="0" fontId="7" fillId="0" borderId="13" xfId="0" applyFont="1" applyBorder="1" applyAlignment="1">
      <alignment horizontal="left"/>
    </xf>
    <xf numFmtId="0" fontId="9" fillId="0" borderId="14" xfId="1" applyBorder="1" applyAlignment="1">
      <alignment horizontal="left"/>
    </xf>
    <xf numFmtId="0" fontId="9" fillId="0" borderId="0" xfId="1" applyBorder="1" applyAlignment="1">
      <alignment horizontal="left"/>
    </xf>
    <xf numFmtId="0" fontId="9" fillId="0" borderId="15" xfId="1" applyBorder="1" applyAlignment="1">
      <alignment horizontal="left"/>
    </xf>
    <xf numFmtId="0" fontId="10" fillId="9" borderId="11" xfId="0" applyFont="1" applyFill="1" applyBorder="1" applyAlignment="1">
      <alignment vertical="top" wrapText="1"/>
    </xf>
    <xf numFmtId="0" fontId="10" fillId="10" borderId="0" xfId="0" applyFont="1" applyFill="1" applyAlignment="1">
      <alignment vertical="top" wrapText="1"/>
    </xf>
    <xf numFmtId="0" fontId="7" fillId="11" borderId="12" xfId="0" applyFont="1" applyFill="1" applyBorder="1" applyAlignment="1">
      <alignment vertical="top" wrapText="1"/>
    </xf>
    <xf numFmtId="0" fontId="7" fillId="11" borderId="10" xfId="0" applyFont="1" applyFill="1" applyBorder="1" applyAlignment="1">
      <alignment vertical="top" wrapText="1"/>
    </xf>
    <xf numFmtId="0" fontId="7" fillId="11" borderId="13" xfId="0" applyFont="1" applyFill="1" applyBorder="1" applyAlignment="1">
      <alignment vertical="top" wrapText="1"/>
    </xf>
    <xf numFmtId="0" fontId="7" fillId="11" borderId="16" xfId="0" applyFont="1" applyFill="1" applyBorder="1" applyAlignment="1">
      <alignment vertical="top" wrapText="1"/>
    </xf>
    <xf numFmtId="0" fontId="7" fillId="11" borderId="9" xfId="0" applyFont="1" applyFill="1" applyBorder="1" applyAlignment="1">
      <alignment vertical="top" wrapText="1"/>
    </xf>
    <xf numFmtId="0" fontId="7" fillId="11" borderId="17" xfId="0" applyFont="1" applyFill="1" applyBorder="1" applyAlignment="1">
      <alignment vertical="top" wrapText="1"/>
    </xf>
    <xf numFmtId="0" fontId="1" fillId="2" borderId="0" xfId="0" applyFont="1" applyFill="1" applyAlignment="1"/>
    <xf numFmtId="0" fontId="0" fillId="0" borderId="0" xfId="0" applyFont="1" applyAlignment="1"/>
    <xf numFmtId="0" fontId="2" fillId="0" borderId="2" xfId="0" applyFont="1" applyBorder="1" applyAlignment="1">
      <alignment vertical="top" wrapText="1"/>
    </xf>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11" borderId="18" xfId="0" applyFont="1" applyFill="1" applyBorder="1" applyAlignment="1">
      <alignment vertical="top" wrapText="1"/>
    </xf>
    <xf numFmtId="0" fontId="7" fillId="11" borderId="19" xfId="0" applyFont="1" applyFill="1" applyBorder="1" applyAlignment="1">
      <alignment vertical="top" wrapText="1"/>
    </xf>
    <xf numFmtId="0" fontId="7" fillId="11" borderId="20" xfId="0" applyFont="1" applyFill="1" applyBorder="1" applyAlignment="1">
      <alignment vertical="top" wrapText="1"/>
    </xf>
    <xf numFmtId="0" fontId="6" fillId="7" borderId="0" xfId="0" applyFont="1" applyFill="1" applyAlignment="1"/>
    <xf numFmtId="0" fontId="2" fillId="0" borderId="0" xfId="0" applyFont="1" applyAlignment="1"/>
    <xf numFmtId="0" fontId="1" fillId="5" borderId="0" xfId="0" applyFont="1" applyFill="1" applyAlignment="1">
      <alignment horizontal="center" vertical="center" wrapText="1"/>
    </xf>
    <xf numFmtId="0" fontId="1" fillId="3" borderId="0" xfId="0" applyFont="1" applyFill="1" applyAlignment="1">
      <alignment horizontal="center" vertical="center" wrapText="1"/>
    </xf>
    <xf numFmtId="0" fontId="1" fillId="3" borderId="0" xfId="0" applyFont="1" applyFill="1" applyAlignment="1">
      <alignment horizontal="center" vertical="center"/>
    </xf>
    <xf numFmtId="0" fontId="1" fillId="5" borderId="0" xfId="0"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2F7F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7</xdr:row>
      <xdr:rowOff>0</xdr:rowOff>
    </xdr:from>
    <xdr:to>
      <xdr:col>7</xdr:col>
      <xdr:colOff>571500</xdr:colOff>
      <xdr:row>16</xdr:row>
      <xdr:rowOff>102541</xdr:rowOff>
    </xdr:to>
    <xdr:pic>
      <xdr:nvPicPr>
        <xdr:cNvPr id="2" name="Picture 1">
          <a:extLst>
            <a:ext uri="{FF2B5EF4-FFF2-40B4-BE49-F238E27FC236}">
              <a16:creationId xmlns:a16="http://schemas.microsoft.com/office/drawing/2014/main" id="{1F9FED82-DCEF-4AB9-8516-C71F74F72E4F}"/>
            </a:ext>
          </a:extLst>
        </xdr:cNvPr>
        <xdr:cNvPicPr>
          <a:picLocks noChangeAspect="1"/>
        </xdr:cNvPicPr>
      </xdr:nvPicPr>
      <xdr:blipFill>
        <a:blip xmlns:r="http://schemas.openxmlformats.org/officeDocument/2006/relationships" r:embed="rId1"/>
        <a:stretch>
          <a:fillRect/>
        </a:stretch>
      </xdr:blipFill>
      <xdr:spPr>
        <a:xfrm>
          <a:off x="2571750" y="1428750"/>
          <a:ext cx="2390775" cy="15598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95250</xdr:colOff>
      <xdr:row>4</xdr:row>
      <xdr:rowOff>66675</xdr:rowOff>
    </xdr:from>
    <xdr:ext cx="5181600" cy="24860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95250" y="866775"/>
          <a:ext cx="5181600" cy="2486025"/>
        </a:xfrm>
        <a:prstGeom prst="rect">
          <a:avLst/>
        </a:prstGeom>
        <a:solidFill>
          <a:srgbClr val="C9DAF8"/>
        </a:solidFill>
        <a:ln>
          <a:noFill/>
        </a:ln>
      </xdr:spPr>
      <xdr:txBody>
        <a:bodyPr spcFirstLastPara="1" wrap="square" lIns="91425" tIns="91425" rIns="91425" bIns="91425" anchor="t" anchorCtr="0">
          <a:noAutofit/>
        </a:bodyPr>
        <a:lstStyle/>
        <a:p>
          <a:pPr marL="0" lvl="0" indent="0" algn="l" rtl="0">
            <a:spcBef>
              <a:spcPts val="0"/>
            </a:spcBef>
            <a:spcAft>
              <a:spcPts val="0"/>
            </a:spcAft>
            <a:buNone/>
          </a:pPr>
          <a:r>
            <a:rPr lang="en-US" sz="1100"/>
            <a:t>This is a food truck that sells hamburgers</a:t>
          </a: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t>Fixed Costs – You have to pay these costs no matter what</a:t>
          </a: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t>Variable Costs – You only pay these costs if you sell an hamburger</a:t>
          </a: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t>Sales Price – how much revenue you get per hamburger</a:t>
          </a: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t>Unit Margin – how much profit you make off each hamburger</a:t>
          </a:r>
          <a:endParaRPr sz="1100"/>
        </a:p>
        <a:p>
          <a:pPr marL="0" lvl="0" indent="0" algn="l" rtl="0">
            <a:spcBef>
              <a:spcPts val="0"/>
            </a:spcBef>
            <a:spcAft>
              <a:spcPts val="0"/>
            </a:spcAft>
            <a:buNone/>
          </a:pPr>
          <a:endParaRPr sz="1100"/>
        </a:p>
        <a:p>
          <a:pPr marL="0" lvl="0" indent="0" algn="l" rtl="0">
            <a:spcBef>
              <a:spcPts val="0"/>
            </a:spcBef>
            <a:spcAft>
              <a:spcPts val="0"/>
            </a:spcAft>
            <a:buNone/>
          </a:pPr>
          <a:r>
            <a:rPr lang="en-US" sz="1100"/>
            <a:t>Total Margin – how much profit you make in total after accounting for fixed costs</a:t>
          </a:r>
          <a:endParaRPr sz="1100"/>
        </a:p>
        <a:p>
          <a:pPr marL="0" lvl="0" indent="0" algn="l" rtl="0">
            <a:spcBef>
              <a:spcPts val="0"/>
            </a:spcBef>
            <a:spcAft>
              <a:spcPts val="0"/>
            </a:spcAft>
            <a:buNone/>
          </a:pPr>
          <a:endParaRPr sz="1100" b="1">
            <a:latin typeface="Courier New"/>
            <a:ea typeface="Courier New"/>
            <a:cs typeface="Courier New"/>
            <a:sym typeface="Courier New"/>
          </a:endParaRPr>
        </a:p>
        <a:p>
          <a:pPr marL="0" lvl="0" indent="0" algn="l"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4</xdr:col>
      <xdr:colOff>247650</xdr:colOff>
      <xdr:row>4</xdr:row>
      <xdr:rowOff>38100</xdr:rowOff>
    </xdr:from>
    <xdr:ext cx="6096000" cy="342900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6210300" y="838200"/>
          <a:ext cx="6096000" cy="342900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jonathan@jonmaas.com" TargetMode="External"/><Relationship Id="rId1" Type="http://schemas.openxmlformats.org/officeDocument/2006/relationships/hyperlink" Target="http://www.theprototyper.design/"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F5E0B-33C3-46F9-BE98-BF34FEEB2F14}">
  <dimension ref="A1:F11"/>
  <sheetViews>
    <sheetView workbookViewId="0">
      <selection sqref="A1:F1"/>
    </sheetView>
  </sheetViews>
  <sheetFormatPr defaultRowHeight="12.75" x14ac:dyDescent="0.2"/>
  <cols>
    <col min="1" max="1" width="11" bestFit="1" customWidth="1"/>
  </cols>
  <sheetData>
    <row r="1" spans="1:6" ht="18" x14ac:dyDescent="0.25">
      <c r="A1" s="28" t="s">
        <v>87</v>
      </c>
      <c r="B1" s="28"/>
      <c r="C1" s="28"/>
      <c r="D1" s="28"/>
      <c r="E1" s="28"/>
      <c r="F1" s="28"/>
    </row>
    <row r="2" spans="1:6" x14ac:dyDescent="0.2">
      <c r="A2" s="29" t="s">
        <v>139</v>
      </c>
      <c r="B2" s="29"/>
      <c r="C2" s="29"/>
      <c r="D2" s="29"/>
      <c r="E2" s="29"/>
      <c r="F2" s="29"/>
    </row>
    <row r="3" spans="1:6" x14ac:dyDescent="0.2">
      <c r="A3" s="30"/>
      <c r="B3" s="30"/>
      <c r="C3" s="30"/>
      <c r="D3" s="30"/>
      <c r="E3" s="30"/>
      <c r="F3" s="30"/>
    </row>
    <row r="4" spans="1:6" ht="30.75" customHeight="1" x14ac:dyDescent="0.2">
      <c r="A4" s="30"/>
      <c r="B4" s="30"/>
      <c r="C4" s="30"/>
      <c r="D4" s="30"/>
      <c r="E4" s="30"/>
      <c r="F4" s="30"/>
    </row>
    <row r="5" spans="1:6" x14ac:dyDescent="0.2">
      <c r="A5" s="31" t="s">
        <v>88</v>
      </c>
      <c r="B5" s="31"/>
      <c r="C5" s="31"/>
      <c r="D5" s="31"/>
      <c r="E5" s="31"/>
      <c r="F5" s="31"/>
    </row>
    <row r="6" spans="1:6" x14ac:dyDescent="0.2">
      <c r="A6" s="31"/>
      <c r="B6" s="31"/>
      <c r="C6" s="31"/>
      <c r="D6" s="31"/>
      <c r="E6" s="31"/>
      <c r="F6" s="31"/>
    </row>
    <row r="8" spans="1:6" x14ac:dyDescent="0.2">
      <c r="A8" s="32" t="s">
        <v>89</v>
      </c>
      <c r="B8" s="33"/>
      <c r="C8" s="34"/>
    </row>
    <row r="9" spans="1:6" x14ac:dyDescent="0.2">
      <c r="A9" s="35" t="s">
        <v>90</v>
      </c>
      <c r="B9" s="36"/>
      <c r="C9" s="37"/>
    </row>
    <row r="10" spans="1:6" x14ac:dyDescent="0.2">
      <c r="A10" s="35" t="s">
        <v>91</v>
      </c>
      <c r="B10" s="36"/>
      <c r="C10" s="37"/>
    </row>
    <row r="11" spans="1:6" x14ac:dyDescent="0.2">
      <c r="A11" s="25">
        <v>3105005841</v>
      </c>
      <c r="B11" s="26"/>
      <c r="C11" s="27"/>
    </row>
  </sheetData>
  <mergeCells count="7">
    <mergeCell ref="A11:C11"/>
    <mergeCell ref="A1:F1"/>
    <mergeCell ref="A2:F4"/>
    <mergeCell ref="A5:F6"/>
    <mergeCell ref="A8:C8"/>
    <mergeCell ref="A9:C9"/>
    <mergeCell ref="A10:C10"/>
  </mergeCells>
  <hyperlinks>
    <hyperlink ref="A9" r:id="rId1" xr:uid="{701C3426-E86F-463C-A3BF-01DDE8B97EAD}"/>
    <hyperlink ref="A10" r:id="rId2" xr:uid="{782B4E7D-F903-4BE8-9417-7EC0EDBBAE6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A3B4A-97F8-417C-995D-641DEF3A40D6}">
  <dimension ref="A1:C22"/>
  <sheetViews>
    <sheetView workbookViewId="0">
      <pane ySplit="1" topLeftCell="A2" activePane="bottomLeft" state="frozen"/>
      <selection pane="bottomLeft" activeCell="B39" sqref="B39"/>
    </sheetView>
  </sheetViews>
  <sheetFormatPr defaultRowHeight="12.75" x14ac:dyDescent="0.2"/>
  <cols>
    <col min="1" max="1" width="30.5703125" customWidth="1"/>
    <col min="2" max="2" width="42.140625" customWidth="1"/>
    <col min="3" max="3" width="40.85546875" customWidth="1"/>
  </cols>
  <sheetData>
    <row r="1" spans="1:3" ht="15.75" x14ac:dyDescent="0.2">
      <c r="A1" s="22" t="s">
        <v>92</v>
      </c>
      <c r="B1" s="22" t="s">
        <v>93</v>
      </c>
      <c r="C1" s="22" t="s">
        <v>94</v>
      </c>
    </row>
    <row r="2" spans="1:3" ht="63.75" x14ac:dyDescent="0.2">
      <c r="A2" s="20" t="s">
        <v>95</v>
      </c>
      <c r="B2" s="20" t="s">
        <v>96</v>
      </c>
      <c r="C2" s="20" t="s">
        <v>97</v>
      </c>
    </row>
    <row r="3" spans="1:3" ht="76.5" x14ac:dyDescent="0.2">
      <c r="A3" s="20" t="s">
        <v>98</v>
      </c>
      <c r="B3" s="20" t="s">
        <v>99</v>
      </c>
      <c r="C3" s="20" t="s">
        <v>100</v>
      </c>
    </row>
    <row r="4" spans="1:3" ht="25.5" x14ac:dyDescent="0.2">
      <c r="A4" s="20" t="s">
        <v>101</v>
      </c>
      <c r="B4" s="20" t="s">
        <v>102</v>
      </c>
      <c r="C4" s="20" t="s">
        <v>103</v>
      </c>
    </row>
    <row r="5" spans="1:3" ht="63.75" x14ac:dyDescent="0.2">
      <c r="A5" s="20" t="s">
        <v>104</v>
      </c>
      <c r="B5" s="20" t="s">
        <v>105</v>
      </c>
      <c r="C5" s="20" t="s">
        <v>106</v>
      </c>
    </row>
    <row r="6" spans="1:3" ht="25.5" x14ac:dyDescent="0.2">
      <c r="A6" s="20" t="s">
        <v>35</v>
      </c>
      <c r="B6" s="20" t="s">
        <v>107</v>
      </c>
      <c r="C6" s="20" t="s">
        <v>108</v>
      </c>
    </row>
    <row r="7" spans="1:3" x14ac:dyDescent="0.2">
      <c r="A7" s="20"/>
      <c r="B7" s="20"/>
      <c r="C7" s="20"/>
    </row>
    <row r="8" spans="1:3" ht="15.75" x14ac:dyDescent="0.2">
      <c r="A8" s="38" t="s">
        <v>134</v>
      </c>
      <c r="B8" s="38"/>
      <c r="C8" s="38"/>
    </row>
    <row r="9" spans="1:3" ht="51" x14ac:dyDescent="0.2">
      <c r="A9" s="20" t="s">
        <v>109</v>
      </c>
      <c r="B9" s="20" t="s">
        <v>110</v>
      </c>
      <c r="C9" s="21" t="s">
        <v>135</v>
      </c>
    </row>
    <row r="10" spans="1:3" ht="63.75" x14ac:dyDescent="0.2">
      <c r="A10" s="20" t="s">
        <v>111</v>
      </c>
      <c r="B10" s="20" t="s">
        <v>112</v>
      </c>
      <c r="C10" s="20"/>
    </row>
    <row r="11" spans="1:3" ht="51" x14ac:dyDescent="0.2">
      <c r="A11" s="20" t="s">
        <v>113</v>
      </c>
      <c r="B11" s="20" t="s">
        <v>114</v>
      </c>
      <c r="C11" s="21" t="s">
        <v>115</v>
      </c>
    </row>
    <row r="12" spans="1:3" ht="51" x14ac:dyDescent="0.2">
      <c r="A12" s="20" t="s">
        <v>116</v>
      </c>
      <c r="B12" s="20" t="s">
        <v>117</v>
      </c>
      <c r="C12" s="20" t="s">
        <v>118</v>
      </c>
    </row>
    <row r="13" spans="1:3" ht="51" x14ac:dyDescent="0.2">
      <c r="A13" s="20" t="s">
        <v>119</v>
      </c>
      <c r="B13" s="20" t="s">
        <v>120</v>
      </c>
      <c r="C13" s="20" t="s">
        <v>121</v>
      </c>
    </row>
    <row r="14" spans="1:3" ht="38.25" x14ac:dyDescent="0.2">
      <c r="A14" s="20" t="s">
        <v>122</v>
      </c>
      <c r="B14" s="20" t="s">
        <v>123</v>
      </c>
      <c r="C14" s="20" t="s">
        <v>124</v>
      </c>
    </row>
    <row r="15" spans="1:3" x14ac:dyDescent="0.2">
      <c r="A15" s="20"/>
      <c r="B15" s="20"/>
      <c r="C15" s="20"/>
    </row>
    <row r="16" spans="1:3" ht="15.75" x14ac:dyDescent="0.2">
      <c r="A16" s="39" t="s">
        <v>125</v>
      </c>
      <c r="B16" s="39"/>
      <c r="C16" s="39"/>
    </row>
    <row r="17" spans="1:3" x14ac:dyDescent="0.2">
      <c r="A17" s="20" t="s">
        <v>126</v>
      </c>
      <c r="B17" s="20" t="s">
        <v>127</v>
      </c>
      <c r="C17" s="20"/>
    </row>
    <row r="18" spans="1:3" x14ac:dyDescent="0.2">
      <c r="A18" s="20" t="s">
        <v>128</v>
      </c>
      <c r="B18" s="20" t="s">
        <v>129</v>
      </c>
      <c r="C18" s="20"/>
    </row>
    <row r="19" spans="1:3" x14ac:dyDescent="0.2">
      <c r="A19" s="20"/>
      <c r="B19" s="20"/>
      <c r="C19" s="20"/>
    </row>
    <row r="20" spans="1:3" ht="15.75" x14ac:dyDescent="0.2">
      <c r="A20" s="39" t="s">
        <v>136</v>
      </c>
      <c r="B20" s="39"/>
      <c r="C20" s="39"/>
    </row>
    <row r="21" spans="1:3" ht="25.5" x14ac:dyDescent="0.2">
      <c r="A21" s="20" t="s">
        <v>130</v>
      </c>
      <c r="B21" s="20" t="s">
        <v>131</v>
      </c>
      <c r="C21" s="20"/>
    </row>
    <row r="22" spans="1:3" ht="38.25" x14ac:dyDescent="0.2">
      <c r="A22" s="20" t="s">
        <v>132</v>
      </c>
      <c r="B22" s="20" t="s">
        <v>133</v>
      </c>
      <c r="C22" s="20"/>
    </row>
  </sheetData>
  <mergeCells count="3">
    <mergeCell ref="A8:C8"/>
    <mergeCell ref="A16:C16"/>
    <mergeCell ref="A20:C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42"/>
  <sheetViews>
    <sheetView workbookViewId="0">
      <selection activeCell="A2" sqref="A2:F3"/>
    </sheetView>
  </sheetViews>
  <sheetFormatPr defaultColWidth="14.42578125" defaultRowHeight="15.75" customHeight="1" x14ac:dyDescent="0.2"/>
  <cols>
    <col min="8" max="8" width="33.28515625" customWidth="1"/>
    <col min="9" max="9" width="25.5703125" customWidth="1"/>
  </cols>
  <sheetData>
    <row r="1" spans="1:10" ht="18" x14ac:dyDescent="0.25">
      <c r="A1" s="28" t="s">
        <v>140</v>
      </c>
      <c r="B1" s="28"/>
      <c r="C1" s="28"/>
      <c r="D1" s="28"/>
      <c r="E1" s="28"/>
      <c r="F1" s="28"/>
    </row>
    <row r="2" spans="1:10" ht="15.75" customHeight="1" x14ac:dyDescent="0.2">
      <c r="A2" s="40" t="s">
        <v>141</v>
      </c>
      <c r="B2" s="41"/>
      <c r="C2" s="41"/>
      <c r="D2" s="41"/>
      <c r="E2" s="41"/>
      <c r="F2" s="42"/>
      <c r="G2" s="23">
        <v>1</v>
      </c>
      <c r="H2" s="1" t="s">
        <v>137</v>
      </c>
      <c r="I2" s="1" t="s">
        <v>0</v>
      </c>
      <c r="J2" s="2" t="s">
        <v>1</v>
      </c>
    </row>
    <row r="3" spans="1:10" ht="15.75" customHeight="1" x14ac:dyDescent="0.2">
      <c r="A3" s="43"/>
      <c r="B3" s="44"/>
      <c r="C3" s="44"/>
      <c r="D3" s="44"/>
      <c r="E3" s="44"/>
      <c r="F3" s="45"/>
      <c r="H3" s="2" t="s">
        <v>2</v>
      </c>
      <c r="I3" s="2" t="s">
        <v>3</v>
      </c>
    </row>
    <row r="4" spans="1:10" ht="15.75" customHeight="1" x14ac:dyDescent="0.2">
      <c r="H4" s="2" t="s">
        <v>4</v>
      </c>
      <c r="I4" s="2" t="s">
        <v>3</v>
      </c>
    </row>
    <row r="5" spans="1:10" ht="15.75" customHeight="1" x14ac:dyDescent="0.2">
      <c r="H5" s="2" t="s">
        <v>5</v>
      </c>
      <c r="I5" s="2" t="s">
        <v>6</v>
      </c>
      <c r="J5" s="2" t="s">
        <v>7</v>
      </c>
    </row>
    <row r="7" spans="1:10" ht="15.75" customHeight="1" x14ac:dyDescent="0.2">
      <c r="G7" s="23">
        <v>2</v>
      </c>
      <c r="H7" s="1" t="s">
        <v>138</v>
      </c>
      <c r="I7" s="1" t="s">
        <v>9</v>
      </c>
      <c r="J7" s="2"/>
    </row>
    <row r="8" spans="1:10" ht="15.75" customHeight="1" x14ac:dyDescent="0.2">
      <c r="H8" s="2" t="s">
        <v>2</v>
      </c>
      <c r="I8" s="3">
        <v>40000</v>
      </c>
      <c r="J8" s="2" t="s">
        <v>10</v>
      </c>
    </row>
    <row r="9" spans="1:10" ht="15.75" customHeight="1" x14ac:dyDescent="0.2">
      <c r="H9" s="2" t="s">
        <v>11</v>
      </c>
      <c r="I9" s="3">
        <v>1000</v>
      </c>
      <c r="J9" s="2" t="s">
        <v>12</v>
      </c>
    </row>
    <row r="10" spans="1:10" ht="15.75" customHeight="1" x14ac:dyDescent="0.2">
      <c r="H10" s="2" t="s">
        <v>5</v>
      </c>
      <c r="I10" s="3">
        <v>2</v>
      </c>
    </row>
    <row r="11" spans="1:10" ht="15.75" customHeight="1" x14ac:dyDescent="0.2">
      <c r="H11" s="2" t="s">
        <v>13</v>
      </c>
      <c r="I11" s="3">
        <v>7</v>
      </c>
    </row>
    <row r="13" spans="1:10" ht="15.75" customHeight="1" x14ac:dyDescent="0.2">
      <c r="F13" s="4"/>
      <c r="G13" s="23">
        <v>3</v>
      </c>
      <c r="H13" s="1" t="s">
        <v>16</v>
      </c>
    </row>
    <row r="14" spans="1:10" ht="15.75" customHeight="1" x14ac:dyDescent="0.2">
      <c r="H14" s="2" t="s">
        <v>13</v>
      </c>
      <c r="I14" s="3">
        <f>I11</f>
        <v>7</v>
      </c>
    </row>
    <row r="15" spans="1:10" ht="15.75" customHeight="1" x14ac:dyDescent="0.2">
      <c r="H15" s="5" t="s">
        <v>15</v>
      </c>
      <c r="I15" s="6">
        <f>I10</f>
        <v>2</v>
      </c>
    </row>
    <row r="16" spans="1:10" ht="15.75" customHeight="1" x14ac:dyDescent="0.2">
      <c r="H16" s="1" t="s">
        <v>16</v>
      </c>
      <c r="I16" s="3">
        <f>I14-I15</f>
        <v>5</v>
      </c>
    </row>
    <row r="18" spans="7:10" ht="15.75" customHeight="1" x14ac:dyDescent="0.2">
      <c r="G18" s="23">
        <v>4</v>
      </c>
      <c r="H18" s="1" t="s">
        <v>17</v>
      </c>
    </row>
    <row r="19" spans="7:10" ht="15.75" customHeight="1" x14ac:dyDescent="0.2">
      <c r="H19" s="2" t="s">
        <v>18</v>
      </c>
    </row>
    <row r="20" spans="7:10" ht="15.75" customHeight="1" x14ac:dyDescent="0.2">
      <c r="H20" s="2" t="s">
        <v>2</v>
      </c>
      <c r="I20" s="3">
        <f>I8</f>
        <v>40000</v>
      </c>
      <c r="J20" s="2" t="s">
        <v>10</v>
      </c>
    </row>
    <row r="21" spans="7:10" ht="15.75" customHeight="1" x14ac:dyDescent="0.2">
      <c r="H21" s="5" t="s">
        <v>11</v>
      </c>
      <c r="I21" s="6">
        <f>I9*12</f>
        <v>12000</v>
      </c>
      <c r="J21" s="2" t="s">
        <v>19</v>
      </c>
    </row>
    <row r="22" spans="7:10" ht="15.75" customHeight="1" x14ac:dyDescent="0.2">
      <c r="H22" s="1" t="s">
        <v>18</v>
      </c>
      <c r="I22" s="7">
        <f>I20+I21</f>
        <v>52000</v>
      </c>
    </row>
    <row r="24" spans="7:10" ht="12.75" x14ac:dyDescent="0.2">
      <c r="H24" s="1" t="s">
        <v>20</v>
      </c>
      <c r="I24" s="7">
        <f>I16</f>
        <v>5</v>
      </c>
    </row>
    <row r="25" spans="7:10" ht="12.75" x14ac:dyDescent="0.2">
      <c r="H25" s="1" t="s">
        <v>21</v>
      </c>
      <c r="I25" s="1">
        <f>I22/I24</f>
        <v>10400</v>
      </c>
      <c r="J25" s="2"/>
    </row>
    <row r="26" spans="7:10" ht="12.75" x14ac:dyDescent="0.2">
      <c r="H26" s="1" t="s">
        <v>22</v>
      </c>
      <c r="I26" s="4">
        <f>I25/12</f>
        <v>866.66666666666663</v>
      </c>
      <c r="J26" s="2" t="s">
        <v>23</v>
      </c>
    </row>
    <row r="27" spans="7:10" ht="12.75" x14ac:dyDescent="0.2">
      <c r="H27" s="1" t="s">
        <v>24</v>
      </c>
      <c r="I27" s="8">
        <f>I26/20</f>
        <v>43.333333333333329</v>
      </c>
      <c r="J27" s="2" t="s">
        <v>25</v>
      </c>
    </row>
    <row r="28" spans="7:10" ht="12.75" x14ac:dyDescent="0.2">
      <c r="H28" s="1" t="s">
        <v>26</v>
      </c>
      <c r="I28" s="9">
        <f>I27/8</f>
        <v>5.4166666666666661</v>
      </c>
      <c r="J28" s="2" t="s">
        <v>27</v>
      </c>
    </row>
    <row r="31" spans="7:10" ht="12.75" x14ac:dyDescent="0.2">
      <c r="G31" s="23">
        <v>5</v>
      </c>
      <c r="H31" s="1" t="s">
        <v>28</v>
      </c>
    </row>
    <row r="33" spans="8:10" ht="12.75" x14ac:dyDescent="0.2">
      <c r="H33" s="1" t="s">
        <v>29</v>
      </c>
      <c r="I33" s="2">
        <v>20000</v>
      </c>
      <c r="J33" s="2" t="s">
        <v>30</v>
      </c>
    </row>
    <row r="35" spans="8:10" ht="12.75" x14ac:dyDescent="0.2">
      <c r="H35" s="1" t="s">
        <v>31</v>
      </c>
      <c r="I35" s="7">
        <f>I33*I14</f>
        <v>140000</v>
      </c>
    </row>
    <row r="37" spans="8:10" ht="12.75" x14ac:dyDescent="0.2">
      <c r="H37" s="2" t="s">
        <v>32</v>
      </c>
      <c r="I37" s="10">
        <f t="shared" ref="I37:I38" si="0">I20</f>
        <v>40000</v>
      </c>
    </row>
    <row r="38" spans="8:10" ht="12.75" x14ac:dyDescent="0.2">
      <c r="H38" s="2" t="s">
        <v>11</v>
      </c>
      <c r="I38" s="10">
        <f t="shared" si="0"/>
        <v>12000</v>
      </c>
    </row>
    <row r="39" spans="8:10" ht="12.75" x14ac:dyDescent="0.2">
      <c r="H39" s="5" t="s">
        <v>33</v>
      </c>
      <c r="I39" s="11">
        <f>I33*I15</f>
        <v>40000</v>
      </c>
    </row>
    <row r="40" spans="8:10" ht="12.75" x14ac:dyDescent="0.2">
      <c r="H40" s="1" t="s">
        <v>34</v>
      </c>
      <c r="I40" s="7">
        <f>SUM(I37:I39)</f>
        <v>92000</v>
      </c>
    </row>
    <row r="42" spans="8:10" ht="12.75" x14ac:dyDescent="0.2">
      <c r="H42" s="1" t="s">
        <v>35</v>
      </c>
      <c r="I42" s="7">
        <f>I35-I40</f>
        <v>48000</v>
      </c>
    </row>
  </sheetData>
  <mergeCells count="2">
    <mergeCell ref="A1:F1"/>
    <mergeCell ref="A2:F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I63"/>
  <sheetViews>
    <sheetView workbookViewId="0">
      <selection sqref="A1:D1"/>
    </sheetView>
  </sheetViews>
  <sheetFormatPr defaultColWidth="14.42578125" defaultRowHeight="15.75" customHeight="1" x14ac:dyDescent="0.2"/>
  <cols>
    <col min="2" max="2" width="31.5703125" customWidth="1"/>
    <col min="3" max="3" width="16" customWidth="1"/>
    <col min="4" max="4" width="27.42578125" customWidth="1"/>
    <col min="5" max="5" width="16" customWidth="1"/>
  </cols>
  <sheetData>
    <row r="1" spans="1:4" ht="18" x14ac:dyDescent="0.25">
      <c r="A1" s="28" t="s">
        <v>144</v>
      </c>
      <c r="B1" s="28"/>
      <c r="C1" s="28"/>
      <c r="D1" s="28"/>
    </row>
    <row r="2" spans="1:4" ht="15.75" customHeight="1" x14ac:dyDescent="0.2">
      <c r="A2" s="56" t="s">
        <v>142</v>
      </c>
      <c r="B2" s="57"/>
      <c r="C2" s="57"/>
      <c r="D2" s="58"/>
    </row>
    <row r="4" spans="1:4" ht="15.75" customHeight="1" x14ac:dyDescent="0.2">
      <c r="A4" s="23">
        <v>1</v>
      </c>
      <c r="B4" s="1" t="s">
        <v>36</v>
      </c>
      <c r="C4" s="1" t="s">
        <v>0</v>
      </c>
      <c r="D4" s="1"/>
    </row>
    <row r="5" spans="1:4" ht="15.75" customHeight="1" x14ac:dyDescent="0.2">
      <c r="B5" s="46" t="s">
        <v>37</v>
      </c>
      <c r="C5" s="47"/>
      <c r="D5" s="47"/>
    </row>
    <row r="6" spans="1:4" ht="15.75" customHeight="1" x14ac:dyDescent="0.2">
      <c r="B6" s="2" t="s">
        <v>38</v>
      </c>
      <c r="C6" s="2" t="s">
        <v>3</v>
      </c>
    </row>
    <row r="7" spans="1:4" ht="15.75" customHeight="1" x14ac:dyDescent="0.2">
      <c r="B7" s="2" t="s">
        <v>39</v>
      </c>
      <c r="C7" s="2" t="s">
        <v>3</v>
      </c>
    </row>
    <row r="8" spans="1:4" ht="15.75" customHeight="1" x14ac:dyDescent="0.2">
      <c r="B8" s="2" t="s">
        <v>40</v>
      </c>
      <c r="C8" s="2" t="s">
        <v>3</v>
      </c>
    </row>
    <row r="9" spans="1:4" ht="15.75" customHeight="1" x14ac:dyDescent="0.2">
      <c r="B9" s="2" t="s">
        <v>41</v>
      </c>
      <c r="C9" s="2" t="s">
        <v>3</v>
      </c>
    </row>
    <row r="10" spans="1:4" ht="15.75" customHeight="1" x14ac:dyDescent="0.2">
      <c r="B10" s="2" t="s">
        <v>42</v>
      </c>
      <c r="C10" s="2" t="s">
        <v>6</v>
      </c>
    </row>
    <row r="12" spans="1:4" ht="15.75" customHeight="1" x14ac:dyDescent="0.2">
      <c r="A12" s="23">
        <v>2</v>
      </c>
      <c r="B12" s="1" t="s">
        <v>8</v>
      </c>
      <c r="C12" s="1" t="s">
        <v>9</v>
      </c>
      <c r="D12" s="1" t="s">
        <v>43</v>
      </c>
    </row>
    <row r="13" spans="1:4" ht="15.75" customHeight="1" x14ac:dyDescent="0.2">
      <c r="B13" s="2" t="s">
        <v>38</v>
      </c>
      <c r="C13" s="2">
        <v>10000</v>
      </c>
      <c r="D13" s="2" t="s">
        <v>44</v>
      </c>
    </row>
    <row r="14" spans="1:4" ht="15.75" customHeight="1" x14ac:dyDescent="0.2">
      <c r="B14" s="2" t="s">
        <v>39</v>
      </c>
      <c r="C14" s="2">
        <v>9000</v>
      </c>
      <c r="D14" s="2" t="s">
        <v>44</v>
      </c>
    </row>
    <row r="15" spans="1:4" ht="15.75" customHeight="1" x14ac:dyDescent="0.2">
      <c r="B15" s="2" t="s">
        <v>40</v>
      </c>
      <c r="C15" s="2">
        <v>2000</v>
      </c>
      <c r="D15" s="2" t="s">
        <v>44</v>
      </c>
    </row>
    <row r="16" spans="1:4" ht="15.75" customHeight="1" x14ac:dyDescent="0.2">
      <c r="B16" s="2" t="s">
        <v>41</v>
      </c>
      <c r="C16" s="2">
        <v>150</v>
      </c>
      <c r="D16" s="2" t="s">
        <v>44</v>
      </c>
    </row>
    <row r="17" spans="1:5" ht="15.75" customHeight="1" x14ac:dyDescent="0.2">
      <c r="B17" s="2" t="s">
        <v>42</v>
      </c>
      <c r="C17" s="2">
        <v>30</v>
      </c>
      <c r="D17" s="2" t="s">
        <v>45</v>
      </c>
    </row>
    <row r="18" spans="1:5" ht="15.75" customHeight="1" x14ac:dyDescent="0.2">
      <c r="C18" s="3"/>
    </row>
    <row r="19" spans="1:5" ht="15.75" customHeight="1" x14ac:dyDescent="0.2">
      <c r="C19" s="3"/>
    </row>
    <row r="21" spans="1:5" ht="15.75" customHeight="1" x14ac:dyDescent="0.2">
      <c r="A21" s="23">
        <v>3</v>
      </c>
      <c r="B21" s="1" t="s">
        <v>14</v>
      </c>
    </row>
    <row r="22" spans="1:5" ht="15.75" customHeight="1" x14ac:dyDescent="0.2">
      <c r="B22" s="2" t="s">
        <v>46</v>
      </c>
      <c r="C22" s="3">
        <v>229</v>
      </c>
      <c r="D22" s="2" t="s">
        <v>47</v>
      </c>
    </row>
    <row r="23" spans="1:5" ht="15.75" customHeight="1" x14ac:dyDescent="0.2">
      <c r="B23" s="2" t="s">
        <v>48</v>
      </c>
      <c r="C23" s="3">
        <v>20</v>
      </c>
      <c r="D23" s="2" t="s">
        <v>47</v>
      </c>
      <c r="E23" s="2" t="s">
        <v>49</v>
      </c>
    </row>
    <row r="24" spans="1:5" ht="15.75" customHeight="1" x14ac:dyDescent="0.2">
      <c r="B24" s="2" t="s">
        <v>50</v>
      </c>
      <c r="C24" s="3">
        <v>60</v>
      </c>
      <c r="D24" s="2" t="s">
        <v>47</v>
      </c>
      <c r="E24" s="2" t="s">
        <v>51</v>
      </c>
    </row>
    <row r="25" spans="1:5" ht="12.75" x14ac:dyDescent="0.2">
      <c r="B25" s="5" t="s">
        <v>52</v>
      </c>
      <c r="C25" s="6">
        <v>30</v>
      </c>
    </row>
    <row r="26" spans="1:5" ht="12.75" x14ac:dyDescent="0.2">
      <c r="B26" s="1" t="s">
        <v>53</v>
      </c>
      <c r="C26" s="3">
        <f>SUM(C22:C24)-(C25)</f>
        <v>279</v>
      </c>
    </row>
    <row r="28" spans="1:5" ht="12.75" x14ac:dyDescent="0.2">
      <c r="A28" s="23">
        <v>4</v>
      </c>
      <c r="B28" s="1" t="s">
        <v>54</v>
      </c>
    </row>
    <row r="29" spans="1:5" ht="12.75" x14ac:dyDescent="0.2">
      <c r="B29" s="12" t="s">
        <v>55</v>
      </c>
      <c r="C29" s="3"/>
    </row>
    <row r="30" spans="1:5" ht="12.75" x14ac:dyDescent="0.2">
      <c r="B30" s="2" t="s">
        <v>38</v>
      </c>
      <c r="C30" s="3">
        <v>10000</v>
      </c>
      <c r="D30" s="3"/>
    </row>
    <row r="31" spans="1:5" ht="12.75" x14ac:dyDescent="0.2">
      <c r="B31" s="2" t="s">
        <v>39</v>
      </c>
      <c r="C31" s="3">
        <v>9000</v>
      </c>
      <c r="D31" s="3"/>
    </row>
    <row r="32" spans="1:5" ht="12.75" x14ac:dyDescent="0.2">
      <c r="B32" s="2" t="s">
        <v>40</v>
      </c>
      <c r="C32" s="3">
        <v>2000</v>
      </c>
      <c r="D32" s="3"/>
    </row>
    <row r="33" spans="1:9" ht="12.75" x14ac:dyDescent="0.2">
      <c r="B33" s="5" t="s">
        <v>41</v>
      </c>
      <c r="C33" s="6">
        <v>150</v>
      </c>
      <c r="D33" s="3"/>
    </row>
    <row r="34" spans="1:9" ht="12.75" x14ac:dyDescent="0.2">
      <c r="B34" s="1" t="s">
        <v>56</v>
      </c>
      <c r="C34" s="7">
        <f>SUM(C29:C33)</f>
        <v>21150</v>
      </c>
    </row>
    <row r="36" spans="1:9" ht="12.75" x14ac:dyDescent="0.2">
      <c r="B36" s="1" t="s">
        <v>20</v>
      </c>
      <c r="C36" s="7">
        <f>C26</f>
        <v>279</v>
      </c>
    </row>
    <row r="37" spans="1:9" ht="12.75" x14ac:dyDescent="0.2">
      <c r="B37" s="1" t="s">
        <v>57</v>
      </c>
      <c r="C37" s="13">
        <f>ROUNDUP(C34/C36,0)</f>
        <v>76</v>
      </c>
      <c r="D37" s="2" t="s">
        <v>58</v>
      </c>
    </row>
    <row r="38" spans="1:9" ht="12.75" x14ac:dyDescent="0.2">
      <c r="B38" s="1"/>
      <c r="C38" s="4"/>
    </row>
    <row r="39" spans="1:9" ht="12.75" x14ac:dyDescent="0.2">
      <c r="B39" s="1"/>
      <c r="C39" s="8"/>
    </row>
    <row r="40" spans="1:9" ht="12.75" x14ac:dyDescent="0.2">
      <c r="B40" s="1"/>
      <c r="C40" s="9"/>
    </row>
    <row r="43" spans="1:9" ht="12.75" x14ac:dyDescent="0.2">
      <c r="A43" s="23">
        <v>5</v>
      </c>
      <c r="B43" s="1" t="s">
        <v>59</v>
      </c>
    </row>
    <row r="44" spans="1:9" ht="12.75" x14ac:dyDescent="0.2">
      <c r="C44" s="1" t="s">
        <v>44</v>
      </c>
      <c r="D44" s="1" t="s">
        <v>60</v>
      </c>
    </row>
    <row r="45" spans="1:9" ht="12.75" x14ac:dyDescent="0.2">
      <c r="B45" s="1" t="s">
        <v>61</v>
      </c>
      <c r="C45" s="1">
        <v>200</v>
      </c>
      <c r="D45" s="1">
        <f>C45*12</f>
        <v>2400</v>
      </c>
    </row>
    <row r="47" spans="1:9" ht="12.75" x14ac:dyDescent="0.2">
      <c r="B47" s="1" t="s">
        <v>47</v>
      </c>
      <c r="C47" s="4"/>
      <c r="D47" s="3"/>
    </row>
    <row r="48" spans="1:9" ht="12.75" x14ac:dyDescent="0.2">
      <c r="B48" s="2" t="s">
        <v>62</v>
      </c>
      <c r="C48" s="3">
        <f>C45*229</f>
        <v>45800</v>
      </c>
      <c r="D48" s="3">
        <f t="shared" ref="D48:D51" si="0">C48*12</f>
        <v>549600</v>
      </c>
      <c r="F48" s="48" t="s">
        <v>63</v>
      </c>
      <c r="G48" s="49"/>
      <c r="H48" s="49"/>
      <c r="I48" s="50"/>
    </row>
    <row r="49" spans="2:9" ht="12.75" x14ac:dyDescent="0.2">
      <c r="B49" s="2" t="s">
        <v>64</v>
      </c>
      <c r="C49" s="3">
        <f>C45*60</f>
        <v>12000</v>
      </c>
      <c r="D49" s="3">
        <f t="shared" si="0"/>
        <v>144000</v>
      </c>
      <c r="F49" s="51"/>
      <c r="G49" s="47"/>
      <c r="H49" s="47"/>
      <c r="I49" s="52"/>
    </row>
    <row r="50" spans="2:9" ht="12.75" x14ac:dyDescent="0.2">
      <c r="B50" s="5" t="s">
        <v>65</v>
      </c>
      <c r="C50" s="3">
        <f>C45*20</f>
        <v>4000</v>
      </c>
      <c r="D50" s="3">
        <f t="shared" si="0"/>
        <v>48000</v>
      </c>
      <c r="F50" s="51"/>
      <c r="G50" s="47"/>
      <c r="H50" s="47"/>
      <c r="I50" s="52"/>
    </row>
    <row r="51" spans="2:9" ht="12.75" x14ac:dyDescent="0.2">
      <c r="B51" s="1" t="s">
        <v>31</v>
      </c>
      <c r="C51" s="3">
        <f>SUM(C48:C50)</f>
        <v>61800</v>
      </c>
      <c r="D51" s="3">
        <f t="shared" si="0"/>
        <v>741600</v>
      </c>
      <c r="F51" s="53"/>
      <c r="G51" s="54"/>
      <c r="H51" s="54"/>
      <c r="I51" s="55"/>
    </row>
    <row r="52" spans="2:9" ht="12.75" x14ac:dyDescent="0.2">
      <c r="C52" s="3"/>
      <c r="D52" s="3"/>
    </row>
    <row r="53" spans="2:9" ht="12.75" x14ac:dyDescent="0.2">
      <c r="B53" s="1" t="s">
        <v>66</v>
      </c>
      <c r="C53" s="3"/>
      <c r="D53" s="3"/>
    </row>
    <row r="54" spans="2:9" ht="12.75" x14ac:dyDescent="0.2">
      <c r="B54" s="2" t="s">
        <v>67</v>
      </c>
      <c r="C54" s="3">
        <f>C14</f>
        <v>9000</v>
      </c>
      <c r="D54" s="3">
        <f t="shared" ref="D54:D59" si="1">C54*12</f>
        <v>108000</v>
      </c>
      <c r="F54" s="48" t="s">
        <v>68</v>
      </c>
      <c r="G54" s="49"/>
      <c r="H54" s="49"/>
      <c r="I54" s="50"/>
    </row>
    <row r="55" spans="2:9" ht="12.75" x14ac:dyDescent="0.2">
      <c r="B55" s="2" t="s">
        <v>11</v>
      </c>
      <c r="C55" s="3">
        <f>C13</f>
        <v>10000</v>
      </c>
      <c r="D55" s="3">
        <f t="shared" si="1"/>
        <v>120000</v>
      </c>
      <c r="F55" s="51"/>
      <c r="G55" s="47"/>
      <c r="H55" s="47"/>
      <c r="I55" s="52"/>
    </row>
    <row r="56" spans="2:9" ht="12.75" x14ac:dyDescent="0.2">
      <c r="B56" s="2" t="s">
        <v>40</v>
      </c>
      <c r="C56" s="3">
        <f t="shared" ref="C56:C57" si="2">C15</f>
        <v>2000</v>
      </c>
      <c r="D56" s="3">
        <f t="shared" si="1"/>
        <v>24000</v>
      </c>
      <c r="F56" s="51"/>
      <c r="G56" s="47"/>
      <c r="H56" s="47"/>
      <c r="I56" s="52"/>
    </row>
    <row r="57" spans="2:9" ht="12.75" x14ac:dyDescent="0.2">
      <c r="B57" s="2" t="s">
        <v>69</v>
      </c>
      <c r="C57" s="3">
        <f t="shared" si="2"/>
        <v>150</v>
      </c>
      <c r="D57" s="3">
        <f t="shared" si="1"/>
        <v>1800</v>
      </c>
      <c r="F57" s="53"/>
      <c r="G57" s="54"/>
      <c r="H57" s="54"/>
      <c r="I57" s="55"/>
    </row>
    <row r="58" spans="2:9" ht="12.75" x14ac:dyDescent="0.2">
      <c r="B58" s="5" t="s">
        <v>50</v>
      </c>
      <c r="C58" s="3">
        <f>C17*C45</f>
        <v>6000</v>
      </c>
      <c r="D58" s="3">
        <f t="shared" si="1"/>
        <v>72000</v>
      </c>
    </row>
    <row r="59" spans="2:9" ht="12.75" x14ac:dyDescent="0.2">
      <c r="B59" s="1" t="s">
        <v>34</v>
      </c>
      <c r="C59" s="3">
        <f>SUM(C54:C58)</f>
        <v>27150</v>
      </c>
      <c r="D59" s="3">
        <f t="shared" si="1"/>
        <v>325800</v>
      </c>
    </row>
    <row r="60" spans="2:9" ht="12.75" x14ac:dyDescent="0.2">
      <c r="C60" s="3"/>
      <c r="D60" s="3"/>
    </row>
    <row r="61" spans="2:9" ht="12.75" x14ac:dyDescent="0.2">
      <c r="B61" s="1" t="s">
        <v>35</v>
      </c>
      <c r="C61" s="3">
        <f>C51-C59</f>
        <v>34650</v>
      </c>
      <c r="D61" s="3">
        <f>C61*12</f>
        <v>415800</v>
      </c>
    </row>
    <row r="63" spans="2:9" ht="12.75" x14ac:dyDescent="0.2">
      <c r="B63" s="1"/>
      <c r="C63" s="1"/>
    </row>
  </sheetData>
  <mergeCells count="5">
    <mergeCell ref="B5:D5"/>
    <mergeCell ref="F48:I51"/>
    <mergeCell ref="F54:I57"/>
    <mergeCell ref="A1:D1"/>
    <mergeCell ref="A2:D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K28"/>
  <sheetViews>
    <sheetView tabSelected="1" workbookViewId="0">
      <selection activeCell="I29" sqref="I29"/>
    </sheetView>
  </sheetViews>
  <sheetFormatPr defaultColWidth="14.42578125" defaultRowHeight="15.75" customHeight="1" x14ac:dyDescent="0.2"/>
  <cols>
    <col min="1" max="1" width="30.85546875" customWidth="1"/>
    <col min="3" max="3" width="27.140625" customWidth="1"/>
    <col min="4" max="4" width="7.140625" customWidth="1"/>
    <col min="5" max="5" width="30.85546875" customWidth="1"/>
    <col min="8" max="8" width="7.140625" customWidth="1"/>
    <col min="9" max="9" width="30.85546875" customWidth="1"/>
  </cols>
  <sheetData>
    <row r="1" spans="1:11" ht="18" x14ac:dyDescent="0.25">
      <c r="A1" s="28" t="s">
        <v>143</v>
      </c>
      <c r="B1" s="28"/>
      <c r="C1" s="28"/>
      <c r="D1" s="28"/>
    </row>
    <row r="2" spans="1:11" ht="15.75" customHeight="1" x14ac:dyDescent="0.2">
      <c r="A2" s="40" t="s">
        <v>145</v>
      </c>
      <c r="B2" s="41"/>
      <c r="C2" s="41"/>
      <c r="D2" s="42"/>
    </row>
    <row r="3" spans="1:11" ht="15.75" customHeight="1" x14ac:dyDescent="0.2">
      <c r="A3" s="43"/>
      <c r="B3" s="44"/>
      <c r="C3" s="44"/>
      <c r="D3" s="45"/>
    </row>
    <row r="4" spans="1:11" ht="15.75" customHeight="1" x14ac:dyDescent="0.2">
      <c r="A4" s="1"/>
    </row>
    <row r="5" spans="1:11" ht="15.75" customHeight="1" x14ac:dyDescent="0.2">
      <c r="A5" s="62" t="s">
        <v>146</v>
      </c>
      <c r="B5" s="63"/>
      <c r="C5" s="63"/>
      <c r="D5" s="14"/>
      <c r="E5" s="61" t="s">
        <v>71</v>
      </c>
      <c r="F5" s="61"/>
      <c r="G5" s="61"/>
      <c r="H5" s="14"/>
      <c r="I5" s="61" t="s">
        <v>72</v>
      </c>
      <c r="J5" s="64"/>
      <c r="K5" s="64"/>
    </row>
    <row r="6" spans="1:11" ht="15.75" customHeight="1" x14ac:dyDescent="0.2">
      <c r="A6" s="63"/>
      <c r="B6" s="63"/>
      <c r="C6" s="63"/>
      <c r="D6" s="14"/>
      <c r="E6" s="61"/>
      <c r="F6" s="61"/>
      <c r="G6" s="61"/>
      <c r="H6" s="14"/>
      <c r="I6" s="64"/>
      <c r="J6" s="64"/>
      <c r="K6" s="64"/>
    </row>
    <row r="7" spans="1:11" ht="15.75" customHeight="1" x14ac:dyDescent="0.2">
      <c r="A7" s="2" t="s">
        <v>73</v>
      </c>
      <c r="B7" s="3">
        <v>30000</v>
      </c>
      <c r="C7" s="2" t="s">
        <v>10</v>
      </c>
      <c r="D7" s="14"/>
      <c r="E7" s="2" t="s">
        <v>73</v>
      </c>
      <c r="F7" s="3">
        <v>30000</v>
      </c>
      <c r="G7" s="2" t="s">
        <v>10</v>
      </c>
      <c r="H7" s="14"/>
      <c r="I7" s="2" t="s">
        <v>73</v>
      </c>
      <c r="J7" s="3">
        <v>30000</v>
      </c>
      <c r="K7" s="2" t="s">
        <v>10</v>
      </c>
    </row>
    <row r="8" spans="1:11" ht="15.75" customHeight="1" x14ac:dyDescent="0.2">
      <c r="A8" s="2" t="s">
        <v>11</v>
      </c>
      <c r="B8" s="3">
        <v>1000</v>
      </c>
      <c r="C8" s="2" t="s">
        <v>12</v>
      </c>
      <c r="D8" s="14"/>
      <c r="E8" s="2" t="s">
        <v>11</v>
      </c>
      <c r="F8" s="3">
        <v>1000</v>
      </c>
      <c r="G8" s="2" t="s">
        <v>12</v>
      </c>
      <c r="H8" s="14"/>
      <c r="I8" s="2" t="s">
        <v>11</v>
      </c>
      <c r="J8" s="3">
        <v>1000</v>
      </c>
      <c r="K8" s="2" t="s">
        <v>12</v>
      </c>
    </row>
    <row r="9" spans="1:11" ht="15.75" customHeight="1" x14ac:dyDescent="0.2">
      <c r="A9" s="2" t="s">
        <v>5</v>
      </c>
      <c r="B9" s="3">
        <v>2</v>
      </c>
      <c r="C9" s="2" t="s">
        <v>74</v>
      </c>
      <c r="D9" s="14"/>
      <c r="E9" s="2" t="s">
        <v>5</v>
      </c>
      <c r="F9" s="15">
        <v>2.39</v>
      </c>
      <c r="G9" s="2" t="s">
        <v>74</v>
      </c>
      <c r="H9" s="14"/>
      <c r="I9" s="2" t="s">
        <v>5</v>
      </c>
      <c r="J9" s="24">
        <v>2</v>
      </c>
      <c r="K9" s="2" t="s">
        <v>74</v>
      </c>
    </row>
    <row r="10" spans="1:11" ht="15.75" customHeight="1" x14ac:dyDescent="0.2">
      <c r="A10" s="2" t="s">
        <v>13</v>
      </c>
      <c r="B10" s="3">
        <v>7</v>
      </c>
      <c r="C10" s="2" t="s">
        <v>74</v>
      </c>
      <c r="D10" s="14"/>
      <c r="E10" s="2" t="s">
        <v>13</v>
      </c>
      <c r="F10" s="3">
        <v>7</v>
      </c>
      <c r="G10" s="2" t="s">
        <v>74</v>
      </c>
      <c r="H10" s="14"/>
      <c r="I10" s="2" t="s">
        <v>13</v>
      </c>
      <c r="J10" s="3">
        <v>7</v>
      </c>
      <c r="K10" s="2" t="s">
        <v>74</v>
      </c>
    </row>
    <row r="11" spans="1:11" ht="15.75" customHeight="1" x14ac:dyDescent="0.2">
      <c r="D11" s="14"/>
      <c r="H11" s="14"/>
    </row>
    <row r="12" spans="1:11" ht="15.75" customHeight="1" x14ac:dyDescent="0.2">
      <c r="A12" s="1" t="s">
        <v>75</v>
      </c>
      <c r="B12" s="16">
        <v>9000</v>
      </c>
      <c r="D12" s="14"/>
      <c r="E12" s="1" t="s">
        <v>75</v>
      </c>
      <c r="F12" s="16">
        <v>9000</v>
      </c>
      <c r="H12" s="14"/>
      <c r="I12" s="1" t="s">
        <v>75</v>
      </c>
      <c r="J12" s="17">
        <v>8300</v>
      </c>
    </row>
    <row r="13" spans="1:11" ht="15.75" customHeight="1" x14ac:dyDescent="0.2">
      <c r="D13" s="14"/>
      <c r="H13" s="14"/>
    </row>
    <row r="14" spans="1:11" ht="15.75" customHeight="1" x14ac:dyDescent="0.2">
      <c r="D14" s="14"/>
      <c r="H14" s="14"/>
    </row>
    <row r="15" spans="1:11" ht="15.75" customHeight="1" x14ac:dyDescent="0.2">
      <c r="B15" s="18" t="s">
        <v>70</v>
      </c>
      <c r="D15" s="14"/>
      <c r="F15" s="18" t="s">
        <v>70</v>
      </c>
      <c r="H15" s="14"/>
      <c r="J15" s="18" t="s">
        <v>70</v>
      </c>
    </row>
    <row r="16" spans="1:11" ht="15.75" customHeight="1" x14ac:dyDescent="0.2">
      <c r="A16" s="1" t="s">
        <v>47</v>
      </c>
      <c r="B16" s="7">
        <f>B12*B10</f>
        <v>63000</v>
      </c>
      <c r="D16" s="14"/>
      <c r="E16" s="1" t="s">
        <v>47</v>
      </c>
      <c r="F16" s="7">
        <f>F12*F10</f>
        <v>63000</v>
      </c>
      <c r="H16" s="14"/>
      <c r="I16" s="1" t="s">
        <v>47</v>
      </c>
      <c r="J16" s="7">
        <f>J12*J10</f>
        <v>58100</v>
      </c>
    </row>
    <row r="17" spans="1:11" ht="15.75" customHeight="1" x14ac:dyDescent="0.2">
      <c r="D17" s="14"/>
      <c r="H17" s="14"/>
    </row>
    <row r="18" spans="1:11" ht="15.75" customHeight="1" x14ac:dyDescent="0.2">
      <c r="A18" s="1" t="s">
        <v>76</v>
      </c>
      <c r="D18" s="14"/>
      <c r="E18" s="1" t="s">
        <v>76</v>
      </c>
      <c r="H18" s="14"/>
      <c r="I18" s="1" t="s">
        <v>76</v>
      </c>
    </row>
    <row r="19" spans="1:11" ht="15.75" customHeight="1" x14ac:dyDescent="0.2">
      <c r="A19" s="2" t="s">
        <v>73</v>
      </c>
      <c r="B19" s="3">
        <v>30000</v>
      </c>
      <c r="C19" s="2" t="s">
        <v>77</v>
      </c>
      <c r="D19" s="14"/>
      <c r="E19" s="2" t="s">
        <v>73</v>
      </c>
      <c r="F19" s="3">
        <v>30000</v>
      </c>
      <c r="G19" s="2" t="s">
        <v>77</v>
      </c>
      <c r="H19" s="14"/>
      <c r="I19" s="2" t="s">
        <v>73</v>
      </c>
      <c r="J19" s="3">
        <v>30000</v>
      </c>
      <c r="K19" s="2" t="s">
        <v>77</v>
      </c>
    </row>
    <row r="20" spans="1:11" ht="15.75" customHeight="1" x14ac:dyDescent="0.2">
      <c r="A20" s="2" t="s">
        <v>11</v>
      </c>
      <c r="B20" s="3">
        <v>12000</v>
      </c>
      <c r="C20" s="2" t="s">
        <v>77</v>
      </c>
      <c r="D20" s="14"/>
      <c r="E20" s="2" t="s">
        <v>11</v>
      </c>
      <c r="F20" s="3">
        <v>12000</v>
      </c>
      <c r="G20" s="2" t="s">
        <v>77</v>
      </c>
      <c r="H20" s="14"/>
      <c r="I20" s="2" t="s">
        <v>11</v>
      </c>
      <c r="J20" s="3">
        <v>12000</v>
      </c>
      <c r="K20" s="2" t="s">
        <v>77</v>
      </c>
    </row>
    <row r="21" spans="1:11" ht="15.75" customHeight="1" x14ac:dyDescent="0.2">
      <c r="A21" s="2" t="s">
        <v>78</v>
      </c>
      <c r="B21" s="10">
        <f>B9*B12</f>
        <v>18000</v>
      </c>
      <c r="C21" s="2" t="s">
        <v>79</v>
      </c>
      <c r="D21" s="14"/>
      <c r="E21" s="2" t="s">
        <v>78</v>
      </c>
      <c r="F21" s="10">
        <f>F9*F12</f>
        <v>21510</v>
      </c>
      <c r="G21" s="2" t="s">
        <v>79</v>
      </c>
      <c r="H21" s="14"/>
      <c r="I21" s="2" t="s">
        <v>78</v>
      </c>
      <c r="J21" s="10">
        <f>J9*J12</f>
        <v>16600</v>
      </c>
      <c r="K21" s="2" t="s">
        <v>79</v>
      </c>
    </row>
    <row r="22" spans="1:11" ht="15.75" customHeight="1" x14ac:dyDescent="0.2">
      <c r="A22" s="1" t="s">
        <v>34</v>
      </c>
      <c r="B22" s="7">
        <f>SUM(B19:B21)</f>
        <v>60000</v>
      </c>
      <c r="D22" s="14"/>
      <c r="E22" s="1" t="s">
        <v>34</v>
      </c>
      <c r="F22" s="7">
        <f>SUM(F19:F21)</f>
        <v>63510</v>
      </c>
      <c r="H22" s="14"/>
      <c r="I22" s="1" t="s">
        <v>34</v>
      </c>
      <c r="J22" s="7">
        <f>SUM(J19:J21)</f>
        <v>58600</v>
      </c>
    </row>
    <row r="23" spans="1:11" ht="15.75" customHeight="1" x14ac:dyDescent="0.2">
      <c r="D23" s="14"/>
      <c r="H23" s="14"/>
    </row>
    <row r="24" spans="1:11" ht="15.75" customHeight="1" x14ac:dyDescent="0.2">
      <c r="A24" s="1" t="s">
        <v>35</v>
      </c>
      <c r="B24" s="10">
        <f>B16-B22</f>
        <v>3000</v>
      </c>
      <c r="C24" s="2" t="s">
        <v>80</v>
      </c>
      <c r="D24" s="14"/>
      <c r="E24" s="1" t="s">
        <v>35</v>
      </c>
      <c r="F24" s="19">
        <f>F16-F22</f>
        <v>-510</v>
      </c>
      <c r="H24" s="14"/>
      <c r="I24" s="1" t="s">
        <v>35</v>
      </c>
      <c r="J24" s="19">
        <f>J16-J22</f>
        <v>-500</v>
      </c>
    </row>
    <row r="25" spans="1:11" ht="15.75" customHeight="1" x14ac:dyDescent="0.2">
      <c r="D25" s="14"/>
      <c r="H25" s="14"/>
    </row>
    <row r="26" spans="1:11" ht="12.75" x14ac:dyDescent="0.2">
      <c r="D26" s="14"/>
      <c r="E26" s="59" t="s">
        <v>81</v>
      </c>
      <c r="F26" s="59"/>
      <c r="G26" s="59"/>
      <c r="H26" s="14"/>
      <c r="I26" s="59" t="s">
        <v>82</v>
      </c>
      <c r="J26" s="59"/>
      <c r="K26" s="59"/>
    </row>
    <row r="27" spans="1:11" ht="12.75" x14ac:dyDescent="0.2">
      <c r="D27" s="14"/>
      <c r="E27" s="60" t="s">
        <v>83</v>
      </c>
      <c r="F27" s="60"/>
      <c r="G27" s="60"/>
      <c r="H27" s="14"/>
      <c r="I27" s="60" t="s">
        <v>84</v>
      </c>
      <c r="J27" s="60"/>
      <c r="K27" s="60"/>
    </row>
    <row r="28" spans="1:11" ht="12.75" x14ac:dyDescent="0.2">
      <c r="D28" s="14"/>
      <c r="E28" s="60" t="s">
        <v>85</v>
      </c>
      <c r="F28" s="60"/>
      <c r="G28" s="60"/>
      <c r="H28" s="14"/>
      <c r="I28" s="60" t="s">
        <v>86</v>
      </c>
      <c r="J28" s="60"/>
      <c r="K28" s="60"/>
    </row>
  </sheetData>
  <mergeCells count="11">
    <mergeCell ref="A1:D1"/>
    <mergeCell ref="A2:D3"/>
    <mergeCell ref="E5:G6"/>
    <mergeCell ref="A5:C6"/>
    <mergeCell ref="I5:K6"/>
    <mergeCell ref="E26:G26"/>
    <mergeCell ref="E27:G27"/>
    <mergeCell ref="E28:G28"/>
    <mergeCell ref="I26:K26"/>
    <mergeCell ref="I27:K27"/>
    <mergeCell ref="I28:K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Terms</vt:lpstr>
      <vt:lpstr>Part 1 - The Food Truck</vt:lpstr>
      <vt:lpstr>Part 2 - Budget and Forecast</vt:lpstr>
      <vt:lpstr>Part 3 - Variance 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Jonathan Maas</cp:lastModifiedBy>
  <dcterms:modified xsi:type="dcterms:W3CDTF">2020-12-31T00:27:38Z</dcterms:modified>
</cp:coreProperties>
</file>