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Ex1.xml" ContentType="application/vnd.ms-office.chartex+xml"/>
  <Override PartName="/xl/charts/style1.xml" ContentType="application/vnd.ms-office.chartstyle+xml"/>
  <Override PartName="/xl/charts/colors1.xml" ContentType="application/vnd.ms-office.chartcolorstyle+xml"/>
  <Override PartName="/xl/charts/chartEx2.xml" ContentType="application/vnd.ms-office.chartex+xml"/>
  <Override PartName="/xl/charts/style2.xml" ContentType="application/vnd.ms-office.chartstyle+xml"/>
  <Override PartName="/xl/charts/colors2.xml" ContentType="application/vnd.ms-office.chartcolorstyle+xml"/>
  <Override PartName="/xl/charts/chartEx3.xml" ContentType="application/vnd.ms-office.chartex+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1.xml" ContentType="application/vnd.openxmlformats-officedocument.drawingml.chart+xml"/>
  <Override PartName="/xl/charts/style4.xml" ContentType="application/vnd.ms-office.chartstyle+xml"/>
  <Override PartName="/xl/charts/colors4.xml" ContentType="application/vnd.ms-office.chartcolorstyle+xml"/>
  <Override PartName="/xl/charts/chart2.xml" ContentType="application/vnd.openxmlformats-officedocument.drawingml.chart+xml"/>
  <Override PartName="/xl/charts/style5.xml" ContentType="application/vnd.ms-office.chartstyle+xml"/>
  <Override PartName="/xl/charts/colors5.xml" ContentType="application/vnd.ms-office.chartcolorstyle+xml"/>
  <Override PartName="/xl/charts/chart3.xml" ContentType="application/vnd.openxmlformats-officedocument.drawingml.chart+xml"/>
  <Override PartName="/xl/charts/style6.xml" ContentType="application/vnd.ms-office.chartstyle+xml"/>
  <Override PartName="/xl/charts/colors6.xml" ContentType="application/vnd.ms-office.chartcolorstyle+xml"/>
  <Override PartName="/xl/charts/chartEx4.xml" ContentType="application/vnd.ms-office.chartex+xml"/>
  <Override PartName="/xl/charts/style7.xml" ContentType="application/vnd.ms-office.chartstyle+xml"/>
  <Override PartName="/xl/charts/colors7.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8.xml" ContentType="application/vnd.ms-office.chartstyle+xml"/>
  <Override PartName="/xl/charts/colors8.xml" ContentType="application/vnd.ms-office.chartcolorstyle+xml"/>
  <Override PartName="/xl/charts/chart5.xml" ContentType="application/vnd.openxmlformats-officedocument.drawingml.chart+xml"/>
  <Override PartName="/xl/charts/style9.xml" ContentType="application/vnd.ms-office.chartstyle+xml"/>
  <Override PartName="/xl/charts/colors9.xml" ContentType="application/vnd.ms-office.chartcolorstyle+xml"/>
  <Override PartName="/xl/drawings/drawing4.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5.xml" ContentType="application/vnd.openxmlformats-officedocument.drawing+xml"/>
  <Override PartName="/xl/charts/chart6.xml" ContentType="application/vnd.openxmlformats-officedocument.drawingml.chart+xml"/>
  <Override PartName="/xl/charts/style10.xml" ContentType="application/vnd.ms-office.chartstyle+xml"/>
  <Override PartName="/xl/charts/colors10.xml" ContentType="application/vnd.ms-office.chartcolorstyle+xml"/>
  <Override PartName="/xl/charts/chart7.xml" ContentType="application/vnd.openxmlformats-officedocument.drawingml.chart+xml"/>
  <Override PartName="/xl/charts/style11.xml" ContentType="application/vnd.ms-office.chartstyle+xml"/>
  <Override PartName="/xl/charts/colors1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hidePivotFieldList="1"/>
  <mc:AlternateContent xmlns:mc="http://schemas.openxmlformats.org/markup-compatibility/2006">
    <mc:Choice Requires="x15">
      <x15ac:absPath xmlns:x15ac="http://schemas.microsoft.com/office/spreadsheetml/2010/11/ac" url="C:\Users\Jonathan Maas\Desktop\Data_Science\~excel_overall_file\"/>
    </mc:Choice>
  </mc:AlternateContent>
  <xr:revisionPtr revIDLastSave="0" documentId="13_ncr:1_{657FFC2E-F5CB-4F5D-8D7F-17CF1EC82C38}" xr6:coauthVersionLast="45" xr6:coauthVersionMax="45" xr10:uidLastSave="{00000000-0000-0000-0000-000000000000}"/>
  <bookViews>
    <workbookView xWindow="-120" yWindow="-120" windowWidth="20730" windowHeight="11160" xr2:uid="{00000000-000D-0000-FFFF-FFFF00000000}"/>
  </bookViews>
  <sheets>
    <sheet name="Home" sheetId="1" r:id="rId1"/>
    <sheet name="Mean Median and Mode" sheetId="2" r:id="rId2"/>
    <sheet name="Skew" sheetId="3" r:id="rId3"/>
    <sheet name="Categorical Variables" sheetId="4" r:id="rId4"/>
    <sheet name="Scatter Plots" sheetId="10" r:id="rId5"/>
    <sheet name="VLookup" sheetId="5" r:id="rId6"/>
    <sheet name="VLookup Dataset" sheetId="12" r:id="rId7"/>
    <sheet name="HLookup" sheetId="6" r:id="rId8"/>
    <sheet name="HLookup Dataset" sheetId="13" r:id="rId9"/>
    <sheet name="Pivot Tables and Charts" sheetId="7" r:id="rId10"/>
    <sheet name="Pivot Chart Dataset" sheetId="15" r:id="rId11"/>
    <sheet name="VBA" sheetId="9" r:id="rId12"/>
    <sheet name="Standard Normal Distribution" sheetId="11" r:id="rId13"/>
  </sheets>
  <definedNames>
    <definedName name="_xlchart.v1.0" hidden="1">Skew!$B$12:$B$30</definedName>
    <definedName name="_xlchart.v1.1" hidden="1">Skew!$K$12:$K$30</definedName>
    <definedName name="_xlchart.v1.2" hidden="1">Skew!$U$12:$U$31</definedName>
    <definedName name="_xlchart.v1.3" hidden="1">'Categorical Variables'!$A$60:$A$62</definedName>
    <definedName name="_xlchart.v1.4" hidden="1">'Categorical Variables'!$B$60:$B$62</definedName>
  </definedNames>
  <calcPr calcId="191029"/>
  <pivotCaches>
    <pivotCache cacheId="0" r:id="rId1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4" i="6" l="1"/>
  <c r="B23" i="6"/>
  <c r="B22" i="6"/>
  <c r="E18" i="5" l="1"/>
  <c r="E19" i="5"/>
  <c r="E20" i="5"/>
  <c r="E21" i="5"/>
  <c r="E22" i="5"/>
  <c r="E23" i="5"/>
  <c r="E24" i="5"/>
  <c r="E25" i="5"/>
  <c r="E26" i="5"/>
  <c r="E27" i="5"/>
  <c r="E28" i="5"/>
  <c r="E29" i="5"/>
  <c r="E30" i="5"/>
  <c r="E31" i="5"/>
  <c r="E32" i="5"/>
  <c r="E17" i="5"/>
  <c r="D18" i="5"/>
  <c r="D19" i="5"/>
  <c r="D20" i="5"/>
  <c r="D21" i="5"/>
  <c r="D22" i="5"/>
  <c r="D23" i="5"/>
  <c r="D24" i="5"/>
  <c r="D25" i="5"/>
  <c r="D26" i="5"/>
  <c r="D27" i="5"/>
  <c r="D28" i="5"/>
  <c r="D29" i="5"/>
  <c r="D30" i="5"/>
  <c r="D31" i="5"/>
  <c r="D32" i="5"/>
  <c r="D17" i="5"/>
  <c r="C18" i="5"/>
  <c r="C19" i="5"/>
  <c r="C20" i="5"/>
  <c r="C21" i="5"/>
  <c r="C22" i="5"/>
  <c r="C23" i="5"/>
  <c r="C24" i="5"/>
  <c r="C25" i="5"/>
  <c r="C26" i="5"/>
  <c r="C27" i="5"/>
  <c r="C28" i="5"/>
  <c r="C29" i="5"/>
  <c r="C30" i="5"/>
  <c r="C31" i="5"/>
  <c r="C32" i="5"/>
  <c r="C17" i="5"/>
  <c r="B18" i="5"/>
  <c r="B19" i="5"/>
  <c r="B20" i="5"/>
  <c r="B21" i="5"/>
  <c r="B22" i="5"/>
  <c r="B23" i="5"/>
  <c r="B24" i="5"/>
  <c r="B25" i="5"/>
  <c r="B26" i="5"/>
  <c r="B27" i="5"/>
  <c r="B28" i="5"/>
  <c r="B29" i="5"/>
  <c r="B30" i="5"/>
  <c r="B31" i="5"/>
  <c r="B32" i="5"/>
  <c r="B17" i="5"/>
  <c r="B63" i="4" l="1"/>
  <c r="C62" i="4"/>
  <c r="D62" i="4" s="1"/>
  <c r="C61" i="4"/>
  <c r="D61" i="4" s="1"/>
  <c r="C60" i="4"/>
  <c r="C63" i="4" s="1"/>
  <c r="D63" i="4" s="1"/>
  <c r="C40" i="4"/>
  <c r="D40" i="4"/>
  <c r="C41" i="4"/>
  <c r="D41" i="4"/>
  <c r="C39" i="4"/>
  <c r="B42" i="4"/>
  <c r="C42" i="4"/>
  <c r="D42" i="4" s="1"/>
  <c r="D60" i="4" l="1"/>
  <c r="D39" i="4"/>
  <c r="B12" i="4"/>
  <c r="Z23" i="3" l="1"/>
  <c r="P23" i="3"/>
  <c r="G23" i="3"/>
  <c r="Y23" i="3"/>
  <c r="X23" i="3"/>
  <c r="W23" i="3"/>
  <c r="O23" i="3"/>
  <c r="N23" i="3"/>
  <c r="M23" i="3"/>
  <c r="F23" i="3"/>
  <c r="E23" i="3"/>
  <c r="D23" i="3"/>
  <c r="E20" i="2" l="1"/>
  <c r="D20" i="2"/>
  <c r="C20" i="2"/>
</calcChain>
</file>

<file path=xl/sharedStrings.xml><?xml version="1.0" encoding="utf-8"?>
<sst xmlns="http://schemas.openxmlformats.org/spreadsheetml/2006/main" count="659" uniqueCount="359">
  <si>
    <t>Excel File - Graphs, Formulas, Models and VBA code</t>
  </si>
  <si>
    <t>Jonathan Maas | www.theprototyper.design | jonathan@jonmaas.com</t>
  </si>
  <si>
    <t xml:space="preserve">Last updated </t>
  </si>
  <si>
    <t>Note that this is from an
InsertDate() Macro</t>
  </si>
  <si>
    <t>Mean, median and mode</t>
  </si>
  <si>
    <t>Annual income</t>
  </si>
  <si>
    <t>Mean</t>
  </si>
  <si>
    <t>Median</t>
  </si>
  <si>
    <t>Mode</t>
  </si>
  <si>
    <t>Mean is the average of a group of numbers</t>
  </si>
  <si>
    <t>Mode is the most common occurrence in a dataset, if there is one</t>
  </si>
  <si>
    <t>The mean is a great way to get an overall feel for ones dataset, but it is susceptible to outliers. Note how the mean of salaries below is over three times as much as most of the dataset.</t>
  </si>
  <si>
    <t>The median is less affected by outliers and skewed datasets. Note how the median salary below looks more like the average salary.</t>
  </si>
  <si>
    <t>Type of Variable</t>
  </si>
  <si>
    <t>Best measure of central tendency</t>
  </si>
  <si>
    <t>Nominal</t>
  </si>
  <si>
    <t>Ordinal</t>
  </si>
  <si>
    <t>Interval/Ratio (not skewed)</t>
  </si>
  <si>
    <t>Interval/Ratio (skewed)</t>
  </si>
  <si>
    <t>Mode is good for finding meaning out of nominal datasets (numbers of trains vs. cars vs. trucks), but only so so for measuring ordinal data. The mode below is 64,000, but that is only by chance.</t>
  </si>
  <si>
    <t>Median is the middle most number, or average of two middlemost if there are two middle 
numbers</t>
  </si>
  <si>
    <t>Resource</t>
  </si>
  <si>
    <t>https://statistics.laerd.com/statistical-guides/measures-central-tendency-mean-mode-median.php</t>
  </si>
  <si>
    <t>Skewness</t>
  </si>
  <si>
    <t>Positive (right)</t>
  </si>
  <si>
    <t>Zero (no skew)</t>
  </si>
  <si>
    <t>Negative (left)</t>
  </si>
  <si>
    <t>Dataset 1</t>
  </si>
  <si>
    <t>Interval</t>
  </si>
  <si>
    <t>Frequency</t>
  </si>
  <si>
    <t>Dataset 2</t>
  </si>
  <si>
    <t>Dataset 3</t>
  </si>
  <si>
    <t>0 to 1</t>
  </si>
  <si>
    <t>1 to 2</t>
  </si>
  <si>
    <t>2 to 3</t>
  </si>
  <si>
    <t>3 to 4</t>
  </si>
  <si>
    <t>4 to 5</t>
  </si>
  <si>
    <t>5 to 6</t>
  </si>
  <si>
    <t>6 to 7</t>
  </si>
  <si>
    <t>Skew</t>
  </si>
  <si>
    <t>Positive Skew</t>
  </si>
  <si>
    <t>Mean &gt; Median &gt; Mode</t>
  </si>
  <si>
    <t>Zero Skew</t>
  </si>
  <si>
    <t>Symmetrical Histogram with even tails</t>
  </si>
  <si>
    <t>Mean = Median = Mode</t>
  </si>
  <si>
    <t>Skewness measures the asymmetry of a distribution curve. To measure it with data visualization, you can plot a Histogram and look at the Histogram's tail.</t>
  </si>
  <si>
    <t>Negative Skew</t>
  </si>
  <si>
    <t>Histogram with long tail to Left</t>
  </si>
  <si>
    <t>Histogram with long tail to right</t>
  </si>
  <si>
    <t>Mean &lt; Median &lt; Mode</t>
  </si>
  <si>
    <t>Categorical Variables</t>
  </si>
  <si>
    <t>Total</t>
  </si>
  <si>
    <t>Bar Charts</t>
  </si>
  <si>
    <t>Pie Charts</t>
  </si>
  <si>
    <t>Categorical Variables are categories with no straightforward hierarchy</t>
  </si>
  <si>
    <t>Categorical variables are verbally described groups that have no straightforward hierarchy. For example - the ice cream flavors of vanilla, strawberry and chocolate. The best way to interpret their results are often through data visualizations - Bar Charts, Pie Charts and Pareto Diagrams.</t>
  </si>
  <si>
    <t>Brown</t>
  </si>
  <si>
    <t>Black</t>
  </si>
  <si>
    <t>Blonde</t>
  </si>
  <si>
    <t>Relative frequency</t>
  </si>
  <si>
    <t>or.. relative frequency</t>
  </si>
  <si>
    <t>Pie Charts often rely on different colors, so sometimes you must pay attention to the coloring of each segment if the data involves colors, like below to the color of each segment, if like below, you are showing data of colors.</t>
  </si>
  <si>
    <t>Pareto Diagram</t>
  </si>
  <si>
    <t xml:space="preserve">Pareto Diagrams are Histograms that give you a Histogram bar chart, as well as a line showing increasing share of the total. This would come in handy, if let's say the data below showed sales of hair dye. The observer could see at a glance that Brown and Black hair dye make up about 70% of all sales. Note that not everyone understands the line, so you might want to add a note below the diagram about it. </t>
  </si>
  <si>
    <t>Coming Soon !</t>
  </si>
  <si>
    <t>Date</t>
  </si>
  <si>
    <t>Apple (AAPL)</t>
  </si>
  <si>
    <t>Alphabet (GOOGL)</t>
  </si>
  <si>
    <t>Bank of America (BAC)</t>
  </si>
  <si>
    <t>Scatter Plots</t>
  </si>
  <si>
    <t>Scatter Plots are great ways to see a lot of data at once</t>
  </si>
  <si>
    <t xml:space="preserve">     </t>
  </si>
  <si>
    <t>With Scatter plots you can find connections in quite a bit of data, but it often takes some experimentation. With this data set, I eliminated dates, and just made dots normalized to each price. After playing around with the parameters I found a connection/trend between Apple and Google, but no connection/trend with Apple and Bank of America.</t>
  </si>
  <si>
    <t>Last Name</t>
  </si>
  <si>
    <t>First Name</t>
  </si>
  <si>
    <t>Dept</t>
  </si>
  <si>
    <t>Pay Rate</t>
  </si>
  <si>
    <t>Emp ID</t>
  </si>
  <si>
    <t>E-mail</t>
  </si>
  <si>
    <t>Phone Ext</t>
  </si>
  <si>
    <t>Location</t>
  </si>
  <si>
    <t>Hire Date</t>
  </si>
  <si>
    <t>Smith</t>
  </si>
  <si>
    <t>Howard</t>
  </si>
  <si>
    <t>AT</t>
  </si>
  <si>
    <t>howards</t>
  </si>
  <si>
    <t>Building 1</t>
  </si>
  <si>
    <t>Gonzales</t>
  </si>
  <si>
    <t>Joe</t>
  </si>
  <si>
    <t>joeg</t>
  </si>
  <si>
    <t>Scote</t>
  </si>
  <si>
    <t>Gail</t>
  </si>
  <si>
    <t>gails</t>
  </si>
  <si>
    <t>Kane</t>
  </si>
  <si>
    <t>Sheryl</t>
  </si>
  <si>
    <t>AD</t>
  </si>
  <si>
    <t>sherylk</t>
  </si>
  <si>
    <t>Building 2</t>
  </si>
  <si>
    <t>Hapsbuch</t>
  </si>
  <si>
    <t>Kendrick</t>
  </si>
  <si>
    <t>AC</t>
  </si>
  <si>
    <t>kendrickh</t>
  </si>
  <si>
    <t>Henders</t>
  </si>
  <si>
    <t>Mark</t>
  </si>
  <si>
    <t>markh</t>
  </si>
  <si>
    <t>Atherton</t>
  </si>
  <si>
    <t>Katie</t>
  </si>
  <si>
    <t>HR</t>
  </si>
  <si>
    <t>katiea</t>
  </si>
  <si>
    <t>Building 3</t>
  </si>
  <si>
    <t>Bellwood</t>
  </si>
  <si>
    <t>Frank</t>
  </si>
  <si>
    <t>MK</t>
  </si>
  <si>
    <t>frankb</t>
  </si>
  <si>
    <t>Cooper</t>
  </si>
  <si>
    <t>Linda</t>
  </si>
  <si>
    <t>lindac</t>
  </si>
  <si>
    <t>Cronwith</t>
  </si>
  <si>
    <t>Brent</t>
  </si>
  <si>
    <t>brentc</t>
  </si>
  <si>
    <t>Simpson</t>
  </si>
  <si>
    <t>Sandrae</t>
  </si>
  <si>
    <t>MF</t>
  </si>
  <si>
    <t>sandraes</t>
  </si>
  <si>
    <t>Sindole</t>
  </si>
  <si>
    <t>Randy</t>
  </si>
  <si>
    <t>randys</t>
  </si>
  <si>
    <t>Ellen</t>
  </si>
  <si>
    <t>ellens</t>
  </si>
  <si>
    <t>Vuanuo</t>
  </si>
  <si>
    <t>Tuome</t>
  </si>
  <si>
    <t>tuomev</t>
  </si>
  <si>
    <t>Szcznyck</t>
  </si>
  <si>
    <t>Tadeuz</t>
  </si>
  <si>
    <t>tadeuzs</t>
  </si>
  <si>
    <t>Wu</t>
  </si>
  <si>
    <t>Tammy</t>
  </si>
  <si>
    <t>tammyw</t>
  </si>
  <si>
    <t>Kegler</t>
  </si>
  <si>
    <t>Pam</t>
  </si>
  <si>
    <t>pamk</t>
  </si>
  <si>
    <t>Bell</t>
  </si>
  <si>
    <t>Tom</t>
  </si>
  <si>
    <t>tomb</t>
  </si>
  <si>
    <t>Kellerman</t>
  </si>
  <si>
    <t>Tommie</t>
  </si>
  <si>
    <t>tomk</t>
  </si>
  <si>
    <t>Kourios</t>
  </si>
  <si>
    <t>Theo</t>
  </si>
  <si>
    <t>theok</t>
  </si>
  <si>
    <t>Dixon-Waite</t>
  </si>
  <si>
    <t>Sherrie</t>
  </si>
  <si>
    <t>sherried</t>
  </si>
  <si>
    <t>Boughton</t>
  </si>
  <si>
    <t>fboughton</t>
  </si>
  <si>
    <t>Miller</t>
  </si>
  <si>
    <t>Janet</t>
  </si>
  <si>
    <t>janetm</t>
  </si>
  <si>
    <t>Alstain</t>
  </si>
  <si>
    <t>Isolde</t>
  </si>
  <si>
    <t>isoldea</t>
  </si>
  <si>
    <t>Sammler</t>
  </si>
  <si>
    <t>marks</t>
  </si>
  <si>
    <t>Brwyne</t>
  </si>
  <si>
    <t>Melia</t>
  </si>
  <si>
    <t>meliab</t>
  </si>
  <si>
    <t>Barton</t>
  </si>
  <si>
    <t>Eileen</t>
  </si>
  <si>
    <t>eileenb</t>
  </si>
  <si>
    <t>Al-Sabah</t>
  </si>
  <si>
    <t>Daoud</t>
  </si>
  <si>
    <t>daouda</t>
  </si>
  <si>
    <t>Zostoc</t>
  </si>
  <si>
    <t>Melissa</t>
  </si>
  <si>
    <t>melissaz</t>
  </si>
  <si>
    <t>Mueller</t>
  </si>
  <si>
    <t>Ursula</t>
  </si>
  <si>
    <t>ursulam</t>
  </si>
  <si>
    <t>Fontaine</t>
  </si>
  <si>
    <t>Jean</t>
  </si>
  <si>
    <t>jeanf</t>
  </si>
  <si>
    <t>Corwick</t>
  </si>
  <si>
    <t>Rob</t>
  </si>
  <si>
    <t>robertc</t>
  </si>
  <si>
    <t>Franklin</t>
  </si>
  <si>
    <t>Larry</t>
  </si>
  <si>
    <t>larryf</t>
  </si>
  <si>
    <t>Judy</t>
  </si>
  <si>
    <t>judyc</t>
  </si>
  <si>
    <t>Chang</t>
  </si>
  <si>
    <t>Jessica</t>
  </si>
  <si>
    <t>jessc</t>
  </si>
  <si>
    <t>Mivelli</t>
  </si>
  <si>
    <t>Maria</t>
  </si>
  <si>
    <t>mariam</t>
  </si>
  <si>
    <t>Atherly</t>
  </si>
  <si>
    <t>Katherine</t>
  </si>
  <si>
    <t>kathya</t>
  </si>
  <si>
    <t>Vlookup</t>
  </si>
  <si>
    <t>Vlookup is one of the most common lookup formulas in Excel</t>
  </si>
  <si>
    <t>Lookup Value</t>
  </si>
  <si>
    <t>Vlookup is for looking up and filling in tables from another table</t>
  </si>
  <si>
    <t>For example, the table below just had one value - Emp ID. Emp ID is an index value from the dataset in the next sheet, and we were able to fill in the rest of the rows with Vlookup.</t>
  </si>
  <si>
    <t>Vlookup takes four arguments, and they often follow the same format</t>
  </si>
  <si>
    <t>This is the index value on your current sheet - in this case it is our current sheets Emp ID. You usually make it something like $A2 to make the column absolute, but make the row relative.</t>
  </si>
  <si>
    <t>Table Array</t>
  </si>
  <si>
    <t>This is the table you are looking through. Put $ after each column and row, 4 in total, because this is absolute.</t>
  </si>
  <si>
    <t>Col Index Number</t>
  </si>
  <si>
    <t>Put the index number of the data you are looking for from the table you are looking through. IE if you are looking for First Name, and it is in the third column of the table, you would put 3. This one normal needs to be tweaked row by row in your current sheet, ie you can't just drag the corner of your VLookup window across and to the bottom.</t>
  </si>
  <si>
    <t>Range_lookup</t>
  </si>
  <si>
    <t>This is optional - but in general you should set it to FALSE - this makes it so it only returns exact values, and partial values will return as NA.</t>
  </si>
  <si>
    <t>Inventory Status Check</t>
  </si>
  <si>
    <t>Enter Product Code Here:</t>
  </si>
  <si>
    <t>XP200</t>
  </si>
  <si>
    <t>Warehouse 1 Inventory:</t>
  </si>
  <si>
    <t>Warehouse 2 Inventory:</t>
  </si>
  <si>
    <t>Warehouse 3 Inventory:</t>
  </si>
  <si>
    <t>Product Code:</t>
  </si>
  <si>
    <t>XP100</t>
  </si>
  <si>
    <t>XP300</t>
  </si>
  <si>
    <t>AX10</t>
  </si>
  <si>
    <t>AX25</t>
  </si>
  <si>
    <t>AX50</t>
  </si>
  <si>
    <t>Warehouse 1</t>
  </si>
  <si>
    <t>Warehouse 2</t>
  </si>
  <si>
    <t>Warehouse 3</t>
  </si>
  <si>
    <t>Hlookup</t>
  </si>
  <si>
    <t xml:space="preserve">Hlookup is less common than Vlookup, but is very similar  </t>
  </si>
  <si>
    <t>In the table below, we are looking up values in a certain column from the dataset on the next sheet</t>
  </si>
  <si>
    <t>Hlookup is less common, but takes the same arguments as Vlookup - though keep in mind Col Index number does not change with the dragging down of the cell, so you might have to input it in a few times rather than just drag down the cell like in Vlookup.</t>
  </si>
  <si>
    <t>Hlookup takes four arguments, and they often follow the same format</t>
  </si>
  <si>
    <t>This is the index value on your current sheet - in this case it is our current sheet's Product Code - put a $ after each column and row because it will be absolute. We are hoping to find the inventory associated with the Product Code XP200. Note that if you change the Product Code value, the results below will change.</t>
  </si>
  <si>
    <t>Put the index number of the data you are looking for from the table you are looking through. Note for Hlookup it is a row, and you may have to enter the row again manually for the next cell. There might be some way of having Excel do this - but in the meantime, changing the Col Index Number manually with this for each row.</t>
  </si>
  <si>
    <t>List</t>
  </si>
  <si>
    <t>Note that I made a dropdown list here</t>
  </si>
  <si>
    <t>Source List for the dropdown</t>
  </si>
  <si>
    <t>name</t>
  </si>
  <si>
    <t>mfr</t>
  </si>
  <si>
    <t>type</t>
  </si>
  <si>
    <t>calories</t>
  </si>
  <si>
    <t>protein</t>
  </si>
  <si>
    <t>fat</t>
  </si>
  <si>
    <t>sodium</t>
  </si>
  <si>
    <t>fiber</t>
  </si>
  <si>
    <t>carbo</t>
  </si>
  <si>
    <t>sugars</t>
  </si>
  <si>
    <t>potass</t>
  </si>
  <si>
    <t>vitamins</t>
  </si>
  <si>
    <t>shelf</t>
  </si>
  <si>
    <t>weight</t>
  </si>
  <si>
    <t>cups</t>
  </si>
  <si>
    <t>rating</t>
  </si>
  <si>
    <t>100% Bran</t>
  </si>
  <si>
    <t>N</t>
  </si>
  <si>
    <t>C</t>
  </si>
  <si>
    <t>100% Natural Bran</t>
  </si>
  <si>
    <t>Q</t>
  </si>
  <si>
    <t>All-Bran</t>
  </si>
  <si>
    <t>K</t>
  </si>
  <si>
    <t>All-Bran with Extra Fiber</t>
  </si>
  <si>
    <t>Almond Delight</t>
  </si>
  <si>
    <t>R</t>
  </si>
  <si>
    <t>Apple Cinnamon Cheerios</t>
  </si>
  <si>
    <t>G</t>
  </si>
  <si>
    <t>Apple Jacks</t>
  </si>
  <si>
    <t>Basic 4</t>
  </si>
  <si>
    <t>Bran Chex</t>
  </si>
  <si>
    <t>Bran Flakes</t>
  </si>
  <si>
    <t>P</t>
  </si>
  <si>
    <t>Cap'n'Crunch</t>
  </si>
  <si>
    <t>Cheerios</t>
  </si>
  <si>
    <t>Cinnamon Toast Crunch</t>
  </si>
  <si>
    <t>Clusters</t>
  </si>
  <si>
    <t>Cocoa Puffs</t>
  </si>
  <si>
    <t>Corn Chex</t>
  </si>
  <si>
    <t>Corn Flakes</t>
  </si>
  <si>
    <t>Corn Pops</t>
  </si>
  <si>
    <t>Count Chocula</t>
  </si>
  <si>
    <t>Cracklin' Oat Bran</t>
  </si>
  <si>
    <t>Cream of Wheat (Quick)</t>
  </si>
  <si>
    <t>H</t>
  </si>
  <si>
    <t>Crispix</t>
  </si>
  <si>
    <t>Crispy Wheat &amp; Raisins</t>
  </si>
  <si>
    <t>Double Chex</t>
  </si>
  <si>
    <t>Froot Loops</t>
  </si>
  <si>
    <t>Frosted Flakes</t>
  </si>
  <si>
    <t>Frosted Mini-Wheats</t>
  </si>
  <si>
    <t>Fruit &amp; Fibre Dates; Walnuts; and Oats</t>
  </si>
  <si>
    <t>Fruitful Bran</t>
  </si>
  <si>
    <t>Fruity Pebbles</t>
  </si>
  <si>
    <t>Golden Crisp</t>
  </si>
  <si>
    <t>Golden Grahams</t>
  </si>
  <si>
    <t>Grape Nuts Flakes</t>
  </si>
  <si>
    <t>Grape-Nuts</t>
  </si>
  <si>
    <t>Great Grains Pecan</t>
  </si>
  <si>
    <t>Honey Graham Ohs</t>
  </si>
  <si>
    <t>Honey Nut Cheerios</t>
  </si>
  <si>
    <t>Honey-comb</t>
  </si>
  <si>
    <t>Just Right Crunchy  Nuggets</t>
  </si>
  <si>
    <t>Just Right Fruit &amp; Nut</t>
  </si>
  <si>
    <t>Kix</t>
  </si>
  <si>
    <t>Life</t>
  </si>
  <si>
    <t>Lucky Charms</t>
  </si>
  <si>
    <t>Maypo</t>
  </si>
  <si>
    <t>A</t>
  </si>
  <si>
    <t>Muesli Raisins; Dates; &amp; Almonds</t>
  </si>
  <si>
    <t>Muesli Raisins; Peaches; &amp; Pecans</t>
  </si>
  <si>
    <t>Mueslix Crispy Blend</t>
  </si>
  <si>
    <t>Multi-Grain Cheerios</t>
  </si>
  <si>
    <t>Nut&amp;Honey Crunch</t>
  </si>
  <si>
    <t>Nutri-Grain Almond-Raisin</t>
  </si>
  <si>
    <t>Nutri-grain Wheat</t>
  </si>
  <si>
    <t>Oatmeal Raisin Crisp</t>
  </si>
  <si>
    <t>Post Nat. Raisin Bran</t>
  </si>
  <si>
    <t>Product 19</t>
  </si>
  <si>
    <t>Puffed Rice</t>
  </si>
  <si>
    <t>Puffed Wheat</t>
  </si>
  <si>
    <t>Quaker Oat Squares</t>
  </si>
  <si>
    <t>Quaker Oatmeal</t>
  </si>
  <si>
    <t>Raisin Bran</t>
  </si>
  <si>
    <t>Raisin Nut Bran</t>
  </si>
  <si>
    <t>Raisin Squares</t>
  </si>
  <si>
    <t>Rice Chex</t>
  </si>
  <si>
    <t>Rice Krispies</t>
  </si>
  <si>
    <t>Shredded Wheat</t>
  </si>
  <si>
    <t>Shredded Wheat 'n'Bran</t>
  </si>
  <si>
    <t>Shredded Wheat spoon size</t>
  </si>
  <si>
    <t>Smacks</t>
  </si>
  <si>
    <t>Special K</t>
  </si>
  <si>
    <t>Strawberry Fruit Wheats</t>
  </si>
  <si>
    <t>Total Corn Flakes</t>
  </si>
  <si>
    <t>Total Raisin Bran</t>
  </si>
  <si>
    <t>Total Whole Grain</t>
  </si>
  <si>
    <t>Triples</t>
  </si>
  <si>
    <t>Trix</t>
  </si>
  <si>
    <t>Wheat Chex</t>
  </si>
  <si>
    <t>Wheaties</t>
  </si>
  <si>
    <t>Wheaties Honey Gold</t>
  </si>
  <si>
    <t>Row Labels</t>
  </si>
  <si>
    <t>Grand Total</t>
  </si>
  <si>
    <t>Sum of fiber</t>
  </si>
  <si>
    <t>(All)</t>
  </si>
  <si>
    <t>Shelf to Show</t>
  </si>
  <si>
    <t xml:space="preserve">Pivot Tables are basically Excel's way of allowing you to manage a large dataset. The following is a Pivot Table from a large dataset. </t>
  </si>
  <si>
    <t>Rows</t>
  </si>
  <si>
    <t>I start with a row generally - to show what you want</t>
  </si>
  <si>
    <t>Sum of carbo</t>
  </si>
  <si>
    <t>Values</t>
  </si>
  <si>
    <t>This I usually do next - add some columns</t>
  </si>
  <si>
    <t>Manufacturer</t>
  </si>
  <si>
    <t>Average of fiber grams</t>
  </si>
  <si>
    <t>Columns</t>
  </si>
  <si>
    <t>These are columns, though note if you add more than one value - that becomes a value</t>
  </si>
  <si>
    <t>Filter</t>
  </si>
  <si>
    <t>Add this if you would like to add a filter</t>
  </si>
  <si>
    <t>Pivot Tables and Charts</t>
  </si>
  <si>
    <t>Pivot Tables are a fundamental and powerful part of Excel - and Pivot Charts are the charts from them.</t>
  </si>
  <si>
    <t>I make two Pivot Tables below. The first shows Bran cereals with their carbs and fiber, filtered by Shelf. The second shows the Manufacturer, and the average Fiber they have in each cereal, by grams. Both have Pivot Charts.</t>
  </si>
  <si>
    <t>This is an Excel file with Graphs, Formulas, Models, Vlookup, Hlookup, Pivot Tables, Pivot Charts and VBA Code, 
plus some explanations of what each is for. There are also dummy datasets for reference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</si>
</sst>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dd\-mmm\-yy"/>
  </numFmts>
  <fonts count="21"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9"/>
      <color theme="1"/>
      <name val="Arial"/>
      <family val="2"/>
    </font>
    <font>
      <b/>
      <sz val="9"/>
      <color rgb="FF002060"/>
      <name val="Arial"/>
      <family val="2"/>
    </font>
    <font>
      <sz val="11"/>
      <color rgb="FF000000"/>
      <name val="Calibri"/>
      <family val="2"/>
      <scheme val="minor"/>
    </font>
    <font>
      <sz val="9"/>
      <color theme="1"/>
      <name val="Calibri"/>
      <family val="2"/>
      <scheme val="minor"/>
    </font>
    <font>
      <u/>
      <sz val="11"/>
      <color theme="10"/>
      <name val="Calibri"/>
      <family val="2"/>
      <scheme val="minor"/>
    </font>
    <font>
      <b/>
      <sz val="11"/>
      <color rgb="FF000000"/>
      <name val="Calibri"/>
      <family val="2"/>
      <scheme val="minor"/>
    </font>
    <font>
      <b/>
      <sz val="9"/>
      <color theme="1"/>
      <name val="Arial"/>
      <family val="2"/>
    </font>
    <font>
      <b/>
      <sz val="12"/>
      <color theme="1"/>
      <name val="Calibri"/>
      <family val="2"/>
      <scheme val="minor"/>
    </font>
    <font>
      <sz val="11"/>
      <name val="Calibri"/>
      <family val="2"/>
      <scheme val="minor"/>
    </font>
    <font>
      <sz val="9"/>
      <color rgb="FF000000"/>
      <name val="Arial"/>
      <family val="2"/>
    </font>
    <font>
      <sz val="10"/>
      <color indexed="8"/>
      <name val="Arial"/>
      <family val="2"/>
    </font>
    <font>
      <b/>
      <sz val="11"/>
      <color theme="0"/>
      <name val="Arial"/>
      <family val="2"/>
    </font>
    <font>
      <sz val="10"/>
      <name val="Arial"/>
      <family val="2"/>
    </font>
    <font>
      <b/>
      <sz val="12"/>
      <color indexed="9"/>
      <name val="Arial"/>
      <family val="2"/>
    </font>
    <font>
      <b/>
      <sz val="12"/>
      <name val="Arial"/>
      <family val="2"/>
    </font>
    <font>
      <b/>
      <sz val="10"/>
      <name val="Arial"/>
      <family val="2"/>
    </font>
    <font>
      <b/>
      <sz val="10"/>
      <color theme="0"/>
      <name val="Arial"/>
      <family val="2"/>
    </font>
  </fonts>
  <fills count="9">
    <fill>
      <patternFill patternType="none"/>
    </fill>
    <fill>
      <patternFill patternType="gray125"/>
    </fill>
    <fill>
      <patternFill patternType="solid">
        <fgColor theme="4" tint="0.59999389629810485"/>
        <bgColor indexed="64"/>
      </patternFill>
    </fill>
    <fill>
      <patternFill patternType="solid">
        <fgColor theme="4" tint="0.39997558519241921"/>
        <bgColor indexed="64"/>
      </patternFill>
    </fill>
    <fill>
      <patternFill patternType="solid">
        <fgColor theme="0"/>
        <bgColor indexed="64"/>
      </patternFill>
    </fill>
    <fill>
      <patternFill patternType="solid">
        <fgColor theme="4" tint="0.79998168889431442"/>
        <bgColor indexed="64"/>
      </patternFill>
    </fill>
    <fill>
      <patternFill patternType="solid">
        <fgColor theme="8" tint="-0.249977111117893"/>
        <bgColor indexed="64"/>
      </patternFill>
    </fill>
    <fill>
      <patternFill patternType="solid">
        <fgColor theme="0" tint="-0.14999847407452621"/>
        <bgColor indexed="64"/>
      </patternFill>
    </fill>
    <fill>
      <patternFill patternType="solid">
        <fgColor indexed="13"/>
        <bgColor indexed="64"/>
      </patternFill>
    </fill>
  </fills>
  <borders count="68">
    <border>
      <left/>
      <right/>
      <top/>
      <bottom/>
      <diagonal/>
    </border>
    <border>
      <left/>
      <right/>
      <top/>
      <bottom style="thin">
        <color indexed="64"/>
      </bottom>
      <diagonal/>
    </border>
    <border>
      <left/>
      <right/>
      <top style="thin">
        <color indexed="64"/>
      </top>
      <bottom/>
      <diagonal/>
    </border>
    <border>
      <left/>
      <right/>
      <top/>
      <bottom style="medium">
        <color rgb="FF00206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rgb="FF002060"/>
      </bottom>
      <diagonal/>
    </border>
    <border>
      <left style="thin">
        <color rgb="FF000000"/>
      </left>
      <right style="thin">
        <color rgb="FF000000"/>
      </right>
      <top style="thin">
        <color rgb="FF000000"/>
      </top>
      <bottom style="medium">
        <color indexed="64"/>
      </bottom>
      <diagonal/>
    </border>
    <border>
      <left style="thin">
        <color rgb="FF000000"/>
      </left>
      <right style="thin">
        <color rgb="FF000000"/>
      </right>
      <top/>
      <bottom style="thin">
        <color rgb="FF000000"/>
      </bottom>
      <diagonal/>
    </border>
    <border>
      <left/>
      <right/>
      <top/>
      <bottom style="thin">
        <color rgb="FF002060"/>
      </bottom>
      <diagonal/>
    </border>
    <border>
      <left/>
      <right/>
      <top style="thin">
        <color rgb="FF002060"/>
      </top>
      <bottom/>
      <diagonal/>
    </border>
    <border>
      <left/>
      <right style="thin">
        <color rgb="FF002060"/>
      </right>
      <top style="thin">
        <color rgb="FF002060"/>
      </top>
      <bottom/>
      <diagonal/>
    </border>
    <border>
      <left style="thin">
        <color rgb="FF002060"/>
      </left>
      <right/>
      <top/>
      <bottom/>
      <diagonal/>
    </border>
    <border>
      <left/>
      <right style="thin">
        <color rgb="FF002060"/>
      </right>
      <top/>
      <bottom/>
      <diagonal/>
    </border>
    <border>
      <left style="thin">
        <color rgb="FF002060"/>
      </left>
      <right/>
      <top/>
      <bottom style="thin">
        <color rgb="FF002060"/>
      </bottom>
      <diagonal/>
    </border>
    <border>
      <left/>
      <right style="thin">
        <color rgb="FF002060"/>
      </right>
      <top/>
      <bottom style="thin">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thin">
        <color rgb="FF002060"/>
      </left>
      <right/>
      <top style="thin">
        <color rgb="FF002060"/>
      </top>
      <bottom style="medium">
        <color rgb="FF002060"/>
      </bottom>
      <diagonal/>
    </border>
    <border>
      <left/>
      <right/>
      <top style="thin">
        <color rgb="FF002060"/>
      </top>
      <bottom style="medium">
        <color rgb="FF002060"/>
      </bottom>
      <diagonal/>
    </border>
    <border>
      <left/>
      <right style="thin">
        <color rgb="FF002060"/>
      </right>
      <top style="thin">
        <color rgb="FF002060"/>
      </top>
      <bottom style="medium">
        <color rgb="FF002060"/>
      </bottom>
      <diagonal/>
    </border>
    <border>
      <left style="thin">
        <color rgb="FF002060"/>
      </left>
      <right/>
      <top style="thin">
        <color theme="0" tint="-0.14999847407452621"/>
      </top>
      <bottom style="thin">
        <color rgb="FF002060"/>
      </bottom>
      <diagonal/>
    </border>
    <border>
      <left/>
      <right/>
      <top style="medium">
        <color rgb="FF002060"/>
      </top>
      <bottom style="thick">
        <color rgb="FF002060"/>
      </bottom>
      <diagonal/>
    </border>
    <border>
      <left/>
      <right/>
      <top/>
      <bottom style="thin">
        <color theme="0" tint="-0.1499984740745262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medium">
        <color rgb="FF002060"/>
      </bottom>
      <diagonal/>
    </border>
    <border>
      <left style="thin">
        <color theme="1"/>
      </left>
      <right/>
      <top style="medium">
        <color rgb="FF002060"/>
      </top>
      <bottom/>
      <diagonal/>
    </border>
    <border>
      <left style="thin">
        <color theme="1"/>
      </left>
      <right/>
      <top style="medium">
        <color rgb="FF002060"/>
      </top>
      <bottom style="thick">
        <color rgb="FF002060"/>
      </bottom>
      <diagonal/>
    </border>
    <border>
      <left style="thin">
        <color theme="1"/>
      </left>
      <right/>
      <top/>
      <bottom style="thin">
        <color theme="0" tint="-0.14999847407452621"/>
      </bottom>
      <diagonal/>
    </border>
    <border>
      <left/>
      <right style="thin">
        <color theme="1"/>
      </right>
      <top/>
      <bottom style="thin">
        <color theme="0" tint="-0.14999847407452621"/>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top/>
      <bottom style="medium">
        <color theme="4" tint="-0.499984740745262"/>
      </bottom>
      <diagonal/>
    </border>
    <border>
      <left style="thin">
        <color indexed="64"/>
      </left>
      <right/>
      <top/>
      <bottom style="thin">
        <color theme="1"/>
      </bottom>
      <diagonal/>
    </border>
    <border>
      <left style="thin">
        <color indexed="64"/>
      </left>
      <right style="thin">
        <color indexed="64"/>
      </right>
      <top style="medium">
        <color indexed="64"/>
      </top>
      <bottom style="thin">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ck">
        <color indexed="10"/>
      </left>
      <right style="thick">
        <color indexed="10"/>
      </right>
      <top style="thick">
        <color indexed="10"/>
      </top>
      <bottom style="thick">
        <color indexed="10"/>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44" fontId="1" fillId="0" borderId="0" applyFont="0" applyFill="0" applyBorder="0" applyAlignment="0" applyProtection="0"/>
    <xf numFmtId="0" fontId="8" fillId="0" borderId="0" applyNumberForma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4" fillId="0" borderId="0"/>
    <xf numFmtId="0" fontId="16" fillId="0" borderId="0"/>
  </cellStyleXfs>
  <cellXfs count="197">
    <xf numFmtId="0" fontId="0" fillId="0" borderId="0" xfId="0"/>
    <xf numFmtId="14" fontId="0" fillId="0" borderId="0" xfId="0" applyNumberFormat="1"/>
    <xf numFmtId="0" fontId="4" fillId="4" borderId="0" xfId="0" applyFont="1" applyFill="1"/>
    <xf numFmtId="0" fontId="5" fillId="4" borderId="3" xfId="0" applyFont="1" applyFill="1" applyBorder="1" applyAlignment="1">
      <alignment horizontal="right"/>
    </xf>
    <xf numFmtId="44" fontId="5" fillId="4" borderId="0" xfId="1" applyFont="1" applyFill="1" applyBorder="1"/>
    <xf numFmtId="44" fontId="4" fillId="4" borderId="0" xfId="1" applyFont="1" applyFill="1" applyBorder="1"/>
    <xf numFmtId="0" fontId="4" fillId="4" borderId="4" xfId="0" applyFont="1" applyFill="1" applyBorder="1"/>
    <xf numFmtId="44" fontId="4" fillId="4" borderId="4" xfId="0" applyNumberFormat="1" applyFont="1" applyFill="1" applyBorder="1"/>
    <xf numFmtId="0" fontId="6" fillId="0" borderId="5" xfId="0" applyFont="1" applyBorder="1" applyAlignment="1">
      <alignment horizontal="center" vertical="center" wrapText="1"/>
    </xf>
    <xf numFmtId="0" fontId="7" fillId="4" borderId="0" xfId="0" applyFont="1" applyFill="1"/>
    <xf numFmtId="0" fontId="0" fillId="0" borderId="0" xfId="0" applyFont="1"/>
    <xf numFmtId="0" fontId="0" fillId="0" borderId="0" xfId="0" applyFont="1" applyAlignment="1">
      <alignment wrapText="1"/>
    </xf>
    <xf numFmtId="0" fontId="0" fillId="0" borderId="8" xfId="0" applyFont="1" applyBorder="1" applyAlignment="1">
      <alignment wrapText="1"/>
    </xf>
    <xf numFmtId="0" fontId="0" fillId="0" borderId="0" xfId="0" applyFont="1" applyBorder="1" applyAlignment="1">
      <alignment wrapText="1"/>
    </xf>
    <xf numFmtId="0" fontId="0" fillId="0" borderId="9" xfId="0" applyFont="1" applyBorder="1" applyAlignment="1">
      <alignment wrapText="1"/>
    </xf>
    <xf numFmtId="0" fontId="4" fillId="5" borderId="4" xfId="0" applyFont="1" applyFill="1" applyBorder="1"/>
    <xf numFmtId="0" fontId="5" fillId="4" borderId="15" xfId="0" applyFont="1" applyFill="1" applyBorder="1" applyAlignment="1">
      <alignment horizontal="right"/>
    </xf>
    <xf numFmtId="0" fontId="4" fillId="4" borderId="2" xfId="0" applyFont="1" applyFill="1" applyBorder="1"/>
    <xf numFmtId="44" fontId="5" fillId="4" borderId="2" xfId="1" applyFont="1" applyFill="1" applyBorder="1"/>
    <xf numFmtId="0" fontId="4" fillId="4" borderId="7" xfId="0" applyFont="1" applyFill="1" applyBorder="1"/>
    <xf numFmtId="44" fontId="4" fillId="4" borderId="8" xfId="1" applyFont="1" applyFill="1" applyBorder="1"/>
    <xf numFmtId="0" fontId="4" fillId="4" borderId="0" xfId="0" applyFont="1" applyFill="1" applyBorder="1"/>
    <xf numFmtId="0" fontId="5" fillId="4" borderId="0" xfId="0" applyFont="1" applyFill="1" applyBorder="1"/>
    <xf numFmtId="0" fontId="4" fillId="4" borderId="9" xfId="0" applyFont="1" applyFill="1" applyBorder="1"/>
    <xf numFmtId="0" fontId="0" fillId="0" borderId="9" xfId="0" applyBorder="1"/>
    <xf numFmtId="44" fontId="4" fillId="4" borderId="10" xfId="1" applyFont="1" applyFill="1" applyBorder="1"/>
    <xf numFmtId="0" fontId="4" fillId="4" borderId="1" xfId="0" applyFont="1" applyFill="1" applyBorder="1"/>
    <xf numFmtId="44" fontId="4" fillId="4" borderId="1" xfId="1" applyFont="1" applyFill="1" applyBorder="1"/>
    <xf numFmtId="0" fontId="0" fillId="0" borderId="11" xfId="0" applyBorder="1"/>
    <xf numFmtId="0" fontId="8" fillId="0" borderId="0" xfId="2"/>
    <xf numFmtId="0" fontId="6" fillId="0" borderId="17" xfId="0" applyFont="1" applyBorder="1" applyAlignment="1">
      <alignment horizontal="center" vertical="center" wrapText="1"/>
    </xf>
    <xf numFmtId="0" fontId="9" fillId="5" borderId="16" xfId="0" applyFont="1" applyFill="1" applyBorder="1" applyAlignment="1">
      <alignment horizontal="center" vertical="center" wrapText="1"/>
    </xf>
    <xf numFmtId="0" fontId="9" fillId="0" borderId="0" xfId="0" applyFont="1" applyFill="1" applyBorder="1" applyAlignment="1">
      <alignment horizontal="left" vertical="center" wrapText="1"/>
    </xf>
    <xf numFmtId="0" fontId="4" fillId="4" borderId="18" xfId="0" applyFont="1" applyFill="1" applyBorder="1" applyAlignment="1">
      <alignment horizontal="right"/>
    </xf>
    <xf numFmtId="0" fontId="4" fillId="4" borderId="18" xfId="0" applyFont="1" applyFill="1" applyBorder="1"/>
    <xf numFmtId="0" fontId="4" fillId="4" borderId="6" xfId="0" applyFont="1" applyFill="1" applyBorder="1"/>
    <xf numFmtId="0" fontId="4" fillId="4" borderId="8" xfId="0" applyFont="1" applyFill="1" applyBorder="1"/>
    <xf numFmtId="0" fontId="5" fillId="4" borderId="0" xfId="0" applyFont="1" applyFill="1" applyBorder="1" applyAlignment="1">
      <alignment horizontal="right"/>
    </xf>
    <xf numFmtId="0" fontId="5" fillId="4" borderId="9" xfId="0" applyFont="1" applyFill="1" applyBorder="1" applyAlignment="1">
      <alignment horizontal="right"/>
    </xf>
    <xf numFmtId="0" fontId="4" fillId="4" borderId="0" xfId="0" applyFont="1" applyFill="1" applyBorder="1" applyAlignment="1">
      <alignment horizontal="right"/>
    </xf>
    <xf numFmtId="0" fontId="10" fillId="4" borderId="0" xfId="0" applyFont="1" applyFill="1" applyBorder="1"/>
    <xf numFmtId="2" fontId="4" fillId="4" borderId="0" xfId="0" applyNumberFormat="1" applyFont="1" applyFill="1" applyBorder="1" applyAlignment="1">
      <alignment horizontal="right"/>
    </xf>
    <xf numFmtId="164" fontId="10" fillId="4" borderId="0" xfId="0" applyNumberFormat="1" applyFont="1" applyFill="1" applyBorder="1"/>
    <xf numFmtId="0" fontId="4" fillId="4" borderId="10" xfId="0" applyFont="1" applyFill="1" applyBorder="1"/>
    <xf numFmtId="0" fontId="4" fillId="4" borderId="11" xfId="0" applyFont="1" applyFill="1" applyBorder="1"/>
    <xf numFmtId="0" fontId="4" fillId="4" borderId="19" xfId="0" applyFont="1" applyFill="1" applyBorder="1"/>
    <xf numFmtId="0" fontId="4" fillId="4" borderId="20" xfId="0" applyFont="1" applyFill="1" applyBorder="1"/>
    <xf numFmtId="0" fontId="4" fillId="4" borderId="21" xfId="0" applyFont="1" applyFill="1" applyBorder="1"/>
    <xf numFmtId="0" fontId="4" fillId="4" borderId="22" xfId="0" applyFont="1" applyFill="1" applyBorder="1"/>
    <xf numFmtId="0" fontId="5" fillId="4" borderId="22" xfId="0" applyFont="1" applyFill="1" applyBorder="1" applyAlignment="1">
      <alignment horizontal="right"/>
    </xf>
    <xf numFmtId="0" fontId="4" fillId="4" borderId="23" xfId="0" applyFont="1" applyFill="1" applyBorder="1"/>
    <xf numFmtId="0" fontId="4" fillId="4" borderId="24" xfId="0" applyFont="1" applyFill="1" applyBorder="1"/>
    <xf numFmtId="0" fontId="3" fillId="0" borderId="0" xfId="0" applyFont="1" applyFill="1" applyBorder="1"/>
    <xf numFmtId="0" fontId="0" fillId="0" borderId="0" xfId="0" applyFont="1" applyFill="1" applyBorder="1" applyAlignment="1">
      <alignment wrapText="1"/>
    </xf>
    <xf numFmtId="0" fontId="12" fillId="4" borderId="21" xfId="0" applyFont="1" applyFill="1" applyBorder="1"/>
    <xf numFmtId="0" fontId="3" fillId="0" borderId="22" xfId="0" applyFont="1" applyFill="1" applyBorder="1"/>
    <xf numFmtId="0" fontId="3" fillId="0" borderId="18" xfId="0" applyFont="1" applyFill="1" applyBorder="1"/>
    <xf numFmtId="0" fontId="3" fillId="0" borderId="24" xfId="0" applyFont="1" applyFill="1" applyBorder="1"/>
    <xf numFmtId="0" fontId="0" fillId="2" borderId="29" xfId="0" applyFill="1" applyBorder="1"/>
    <xf numFmtId="0" fontId="0" fillId="2" borderId="30" xfId="0" applyFill="1" applyBorder="1"/>
    <xf numFmtId="0" fontId="0" fillId="0" borderId="31" xfId="0" applyBorder="1"/>
    <xf numFmtId="0" fontId="0" fillId="0" borderId="0" xfId="0" applyFont="1" applyBorder="1" applyAlignment="1">
      <alignment wrapText="1"/>
    </xf>
    <xf numFmtId="0" fontId="5" fillId="4" borderId="0" xfId="0" applyFont="1" applyFill="1"/>
    <xf numFmtId="165" fontId="4" fillId="4" borderId="32" xfId="3" applyNumberFormat="1" applyFont="1" applyFill="1" applyBorder="1"/>
    <xf numFmtId="9" fontId="4" fillId="4" borderId="0" xfId="4" applyFont="1" applyFill="1" applyBorder="1"/>
    <xf numFmtId="165" fontId="4" fillId="4" borderId="0" xfId="3" applyNumberFormat="1" applyFont="1" applyFill="1" applyBorder="1"/>
    <xf numFmtId="0" fontId="0" fillId="0" borderId="33" xfId="0" applyBorder="1"/>
    <xf numFmtId="0" fontId="0" fillId="0" borderId="0" xfId="0" applyBorder="1"/>
    <xf numFmtId="2" fontId="4" fillId="4" borderId="0" xfId="0" applyNumberFormat="1" applyFont="1" applyFill="1" applyBorder="1"/>
    <xf numFmtId="0" fontId="0" fillId="0" borderId="35" xfId="0" applyBorder="1"/>
    <xf numFmtId="0" fontId="0" fillId="0" borderId="36" xfId="0" applyBorder="1"/>
    <xf numFmtId="0" fontId="0" fillId="0" borderId="38" xfId="0" applyBorder="1"/>
    <xf numFmtId="0" fontId="0" fillId="0" borderId="37" xfId="0" applyBorder="1"/>
    <xf numFmtId="0" fontId="4" fillId="4" borderId="39" xfId="0" applyFont="1" applyFill="1" applyBorder="1"/>
    <xf numFmtId="0" fontId="5" fillId="4" borderId="40" xfId="0" applyFont="1" applyFill="1" applyBorder="1"/>
    <xf numFmtId="0" fontId="5" fillId="4" borderId="37" xfId="0" applyFont="1" applyFill="1" applyBorder="1"/>
    <xf numFmtId="0" fontId="5" fillId="4" borderId="41" xfId="0" applyFont="1" applyFill="1" applyBorder="1"/>
    <xf numFmtId="0" fontId="4" fillId="4" borderId="37" xfId="0" applyFont="1" applyFill="1" applyBorder="1"/>
    <xf numFmtId="0" fontId="0" fillId="0" borderId="42" xfId="0" applyBorder="1"/>
    <xf numFmtId="0" fontId="0" fillId="0" borderId="43" xfId="0" applyBorder="1"/>
    <xf numFmtId="0" fontId="0" fillId="0" borderId="44" xfId="0" applyBorder="1"/>
    <xf numFmtId="0" fontId="0" fillId="0" borderId="45" xfId="0" applyBorder="1"/>
    <xf numFmtId="0" fontId="0" fillId="0" borderId="46" xfId="0" applyBorder="1"/>
    <xf numFmtId="0" fontId="4" fillId="4" borderId="38" xfId="0" applyFont="1" applyFill="1" applyBorder="1"/>
    <xf numFmtId="9" fontId="4" fillId="4" borderId="0" xfId="0" applyNumberFormat="1" applyFont="1" applyFill="1" applyBorder="1"/>
    <xf numFmtId="0" fontId="5" fillId="4" borderId="50" xfId="0" applyFont="1" applyFill="1" applyBorder="1" applyAlignment="1">
      <alignment horizontal="right" vertical="center"/>
    </xf>
    <xf numFmtId="14" fontId="4" fillId="4" borderId="0" xfId="0" applyNumberFormat="1" applyFont="1" applyFill="1"/>
    <xf numFmtId="0" fontId="13" fillId="4" borderId="0" xfId="0" applyFont="1" applyFill="1" applyAlignment="1">
      <alignment vertical="center"/>
    </xf>
    <xf numFmtId="0" fontId="13" fillId="4" borderId="0" xfId="0" applyFont="1" applyFill="1" applyAlignment="1">
      <alignment horizontal="left" vertical="center" indent="2"/>
    </xf>
    <xf numFmtId="0" fontId="0" fillId="0" borderId="0" xfId="0" applyAlignment="1">
      <alignment wrapText="1"/>
    </xf>
    <xf numFmtId="0" fontId="15" fillId="6" borderId="52" xfId="5" applyFont="1" applyFill="1" applyBorder="1" applyAlignment="1">
      <alignment horizontal="center" vertical="center"/>
    </xf>
    <xf numFmtId="0" fontId="0" fillId="0" borderId="4" xfId="0" applyBorder="1" applyAlignment="1">
      <alignment horizontal="center"/>
    </xf>
    <xf numFmtId="0" fontId="15" fillId="6" borderId="53" xfId="5" applyFont="1" applyFill="1" applyBorder="1" applyAlignment="1">
      <alignment horizontal="center" vertical="center"/>
    </xf>
    <xf numFmtId="0" fontId="14" fillId="0" borderId="54" xfId="5" applyBorder="1" applyAlignment="1">
      <alignment horizontal="center" vertical="center" wrapText="1"/>
    </xf>
    <xf numFmtId="166" fontId="14" fillId="0" borderId="54" xfId="5" applyNumberFormat="1" applyBorder="1" applyAlignment="1">
      <alignment horizontal="center" vertical="center" wrapText="1"/>
    </xf>
    <xf numFmtId="44" fontId="0" fillId="0" borderId="0" xfId="1" applyFont="1"/>
    <xf numFmtId="0" fontId="15" fillId="6" borderId="55" xfId="5" applyFont="1" applyFill="1" applyBorder="1" applyAlignment="1">
      <alignment horizontal="center" vertical="center"/>
    </xf>
    <xf numFmtId="0" fontId="14" fillId="0" borderId="56" xfId="5" applyBorder="1" applyAlignment="1">
      <alignment horizontal="center" vertical="center" wrapText="1"/>
    </xf>
    <xf numFmtId="0" fontId="14" fillId="0" borderId="57" xfId="5" applyBorder="1" applyAlignment="1">
      <alignment horizontal="center" vertical="center" wrapText="1"/>
    </xf>
    <xf numFmtId="0" fontId="2" fillId="0" borderId="6" xfId="0" applyFont="1" applyBorder="1"/>
    <xf numFmtId="0" fontId="0" fillId="0" borderId="10" xfId="0" applyBorder="1"/>
    <xf numFmtId="0" fontId="2" fillId="0" borderId="12" xfId="0" applyFont="1" applyBorder="1"/>
    <xf numFmtId="0" fontId="0" fillId="0" borderId="13" xfId="0" applyBorder="1"/>
    <xf numFmtId="0" fontId="0" fillId="0" borderId="14" xfId="0" applyBorder="1"/>
    <xf numFmtId="0" fontId="2" fillId="0" borderId="8" xfId="0" applyFont="1" applyBorder="1"/>
    <xf numFmtId="0" fontId="0" fillId="0" borderId="0" xfId="0" applyAlignment="1">
      <alignment wrapText="1"/>
    </xf>
    <xf numFmtId="0" fontId="18" fillId="7" borderId="59" xfId="6" applyFont="1" applyFill="1" applyBorder="1" applyAlignment="1">
      <alignment horizontal="right"/>
    </xf>
    <xf numFmtId="0" fontId="18" fillId="8" borderId="60" xfId="6" applyFont="1" applyFill="1" applyBorder="1" applyAlignment="1">
      <alignment horizontal="center"/>
    </xf>
    <xf numFmtId="0" fontId="16" fillId="0" borderId="61" xfId="6" applyBorder="1" applyAlignment="1">
      <alignment horizontal="right"/>
    </xf>
    <xf numFmtId="0" fontId="16" fillId="0" borderId="62" xfId="6" applyBorder="1"/>
    <xf numFmtId="0" fontId="19" fillId="7" borderId="56" xfId="6" applyFont="1" applyFill="1" applyBorder="1" applyAlignment="1">
      <alignment horizontal="right"/>
    </xf>
    <xf numFmtId="0" fontId="19" fillId="0" borderId="63" xfId="6" applyFont="1" applyBorder="1" applyAlignment="1">
      <alignment horizontal="center"/>
    </xf>
    <xf numFmtId="0" fontId="19" fillId="7" borderId="57" xfId="6" applyFont="1" applyFill="1" applyBorder="1" applyAlignment="1">
      <alignment horizontal="right"/>
    </xf>
    <xf numFmtId="0" fontId="16" fillId="0" borderId="0" xfId="6"/>
    <xf numFmtId="0" fontId="20" fillId="6" borderId="4" xfId="6" applyFont="1" applyFill="1" applyBorder="1"/>
    <xf numFmtId="0" fontId="20" fillId="6" borderId="4" xfId="6" applyFont="1" applyFill="1" applyBorder="1" applyAlignment="1">
      <alignment horizontal="center"/>
    </xf>
    <xf numFmtId="0" fontId="19" fillId="7" borderId="4" xfId="6" applyFont="1" applyFill="1" applyBorder="1" applyAlignment="1">
      <alignment horizontal="right"/>
    </xf>
    <xf numFmtId="0" fontId="16" fillId="0" borderId="4" xfId="6" applyBorder="1" applyAlignment="1">
      <alignment horizontal="center"/>
    </xf>
    <xf numFmtId="0" fontId="2" fillId="2" borderId="65" xfId="0" applyFont="1" applyFill="1" applyBorder="1"/>
    <xf numFmtId="0" fontId="0" fillId="0" borderId="66" xfId="0" applyBorder="1"/>
    <xf numFmtId="0" fontId="0" fillId="0" borderId="67" xfId="0" applyBorder="1"/>
    <xf numFmtId="0" fontId="2" fillId="3" borderId="4" xfId="0" applyFont="1" applyFill="1" applyBorder="1"/>
    <xf numFmtId="0" fontId="0" fillId="0" borderId="0" xfId="0" pivotButton="1"/>
    <xf numFmtId="0" fontId="0" fillId="0" borderId="0" xfId="0" applyAlignment="1">
      <alignment horizontal="left"/>
    </xf>
    <xf numFmtId="0" fontId="0" fillId="0" borderId="0" xfId="0" applyNumberFormat="1"/>
    <xf numFmtId="2" fontId="0" fillId="0" borderId="0" xfId="0" applyNumberFormat="1"/>
    <xf numFmtId="0" fontId="0" fillId="0" borderId="4" xfId="0" applyBorder="1" applyAlignment="1">
      <alignment horizontal="left"/>
    </xf>
    <xf numFmtId="2" fontId="0" fillId="0" borderId="4" xfId="0" applyNumberFormat="1" applyBorder="1"/>
    <xf numFmtId="0" fontId="0" fillId="0" borderId="2" xfId="0" applyBorder="1"/>
    <xf numFmtId="0" fontId="0" fillId="0" borderId="7" xfId="0" applyBorder="1"/>
    <xf numFmtId="0" fontId="2" fillId="0" borderId="10" xfId="0" applyFont="1" applyBorder="1"/>
    <xf numFmtId="0" fontId="0" fillId="0" borderId="1" xfId="0" applyBorder="1"/>
    <xf numFmtId="0" fontId="2" fillId="0" borderId="0" xfId="0" applyFont="1" applyFill="1" applyBorder="1" applyAlignment="1">
      <alignment wrapText="1"/>
    </xf>
    <xf numFmtId="0" fontId="0" fillId="0" borderId="0" xfId="0" applyAlignment="1">
      <alignment wrapText="1"/>
    </xf>
    <xf numFmtId="0" fontId="3" fillId="2" borderId="0" xfId="0" applyFont="1" applyFill="1" applyBorder="1"/>
    <xf numFmtId="0" fontId="0" fillId="3" borderId="1" xfId="0" applyFill="1" applyBorder="1"/>
    <xf numFmtId="0" fontId="0" fillId="0" borderId="2" xfId="0" applyBorder="1" applyAlignment="1">
      <alignment wrapText="1"/>
    </xf>
    <xf numFmtId="0" fontId="0" fillId="0" borderId="0" xfId="0" applyBorder="1" applyAlignment="1">
      <alignment wrapText="1"/>
    </xf>
    <xf numFmtId="0" fontId="2" fillId="0" borderId="2" xfId="0" applyFont="1" applyBorder="1"/>
    <xf numFmtId="0" fontId="2" fillId="5" borderId="12" xfId="0" applyFont="1" applyFill="1" applyBorder="1" applyAlignment="1">
      <alignment wrapText="1"/>
    </xf>
    <xf numFmtId="0" fontId="2" fillId="5" borderId="13" xfId="0" applyFont="1" applyFill="1" applyBorder="1" applyAlignment="1">
      <alignment wrapText="1"/>
    </xf>
    <xf numFmtId="0" fontId="2" fillId="5" borderId="14" xfId="0" applyFont="1" applyFill="1" applyBorder="1" applyAlignment="1">
      <alignment wrapText="1"/>
    </xf>
    <xf numFmtId="0" fontId="0" fillId="0" borderId="8" xfId="0" applyFont="1" applyBorder="1" applyAlignment="1">
      <alignment wrapText="1"/>
    </xf>
    <xf numFmtId="0" fontId="0" fillId="0" borderId="0" xfId="0" applyFont="1" applyBorder="1" applyAlignment="1">
      <alignment wrapText="1"/>
    </xf>
    <xf numFmtId="0" fontId="0" fillId="0" borderId="9" xfId="0" applyFont="1" applyBorder="1" applyAlignment="1">
      <alignment wrapText="1"/>
    </xf>
    <xf numFmtId="0" fontId="0" fillId="0" borderId="10" xfId="0" applyFont="1" applyBorder="1" applyAlignment="1">
      <alignment wrapText="1"/>
    </xf>
    <xf numFmtId="0" fontId="0" fillId="0" borderId="1" xfId="0" applyFont="1" applyBorder="1" applyAlignment="1">
      <alignment wrapText="1"/>
    </xf>
    <xf numFmtId="0" fontId="0" fillId="0" borderId="11" xfId="0" applyFont="1" applyBorder="1" applyAlignment="1">
      <alignment wrapText="1"/>
    </xf>
    <xf numFmtId="0" fontId="2" fillId="5" borderId="12" xfId="0" applyFont="1" applyFill="1" applyBorder="1"/>
    <xf numFmtId="0" fontId="2" fillId="5" borderId="13" xfId="0" applyFont="1" applyFill="1" applyBorder="1"/>
    <xf numFmtId="0" fontId="2" fillId="5" borderId="14" xfId="0" applyFont="1" applyFill="1" applyBorder="1"/>
    <xf numFmtId="0" fontId="0" fillId="4" borderId="8" xfId="0" applyFont="1" applyFill="1" applyBorder="1" applyAlignment="1">
      <alignment wrapText="1"/>
    </xf>
    <xf numFmtId="0" fontId="0" fillId="4" borderId="0" xfId="0" applyFont="1" applyFill="1" applyBorder="1" applyAlignment="1">
      <alignment wrapText="1"/>
    </xf>
    <xf numFmtId="0" fontId="0" fillId="4" borderId="9" xfId="0" applyFont="1" applyFill="1" applyBorder="1" applyAlignment="1">
      <alignment wrapText="1"/>
    </xf>
    <xf numFmtId="0" fontId="0" fillId="4" borderId="10" xfId="0" applyFont="1" applyFill="1" applyBorder="1" applyAlignment="1">
      <alignment wrapText="1"/>
    </xf>
    <xf numFmtId="0" fontId="0" fillId="4" borderId="1" xfId="0" applyFont="1" applyFill="1" applyBorder="1" applyAlignment="1">
      <alignment wrapText="1"/>
    </xf>
    <xf numFmtId="0" fontId="0" fillId="4" borderId="11" xfId="0" applyFont="1" applyFill="1" applyBorder="1" applyAlignment="1">
      <alignment wrapText="1"/>
    </xf>
    <xf numFmtId="0" fontId="3" fillId="3" borderId="0" xfId="0" applyFont="1" applyFill="1" applyBorder="1"/>
    <xf numFmtId="0" fontId="0" fillId="0" borderId="6" xfId="0" applyFont="1" applyBorder="1" applyAlignment="1">
      <alignment wrapText="1"/>
    </xf>
    <xf numFmtId="0" fontId="0" fillId="0" borderId="2" xfId="0" applyFont="1" applyBorder="1" applyAlignment="1">
      <alignment wrapText="1"/>
    </xf>
    <xf numFmtId="0" fontId="0" fillId="0" borderId="7" xfId="0" applyFont="1" applyBorder="1" applyAlignment="1">
      <alignment wrapText="1"/>
    </xf>
    <xf numFmtId="0" fontId="3" fillId="2" borderId="28" xfId="0" applyFont="1" applyFill="1" applyBorder="1"/>
    <xf numFmtId="0" fontId="3" fillId="2" borderId="29" xfId="0" applyFont="1" applyFill="1" applyBorder="1"/>
    <xf numFmtId="0" fontId="0" fillId="0" borderId="23" xfId="0" applyFont="1" applyFill="1" applyBorder="1" applyAlignment="1">
      <alignment wrapText="1"/>
    </xf>
    <xf numFmtId="0" fontId="0" fillId="0" borderId="18" xfId="0" applyFont="1" applyFill="1" applyBorder="1" applyAlignment="1">
      <alignment wrapText="1"/>
    </xf>
    <xf numFmtId="0" fontId="0" fillId="0" borderId="24" xfId="0" applyFont="1" applyFill="1" applyBorder="1" applyAlignment="1">
      <alignment wrapText="1"/>
    </xf>
    <xf numFmtId="0" fontId="11" fillId="5" borderId="25" xfId="0" applyFont="1" applyFill="1" applyBorder="1"/>
    <xf numFmtId="0" fontId="11" fillId="5" borderId="26" xfId="0" applyFont="1" applyFill="1" applyBorder="1"/>
    <xf numFmtId="0" fontId="11" fillId="5" borderId="27" xfId="0" applyFont="1" applyFill="1" applyBorder="1"/>
    <xf numFmtId="0" fontId="0" fillId="0" borderId="37" xfId="0" applyBorder="1" applyAlignment="1">
      <alignment wrapText="1"/>
    </xf>
    <xf numFmtId="0" fontId="2" fillId="5" borderId="8" xfId="0" applyFont="1" applyFill="1" applyBorder="1"/>
    <xf numFmtId="0" fontId="2" fillId="5" borderId="0" xfId="0" applyFont="1" applyFill="1" applyBorder="1"/>
    <xf numFmtId="0" fontId="11" fillId="5" borderId="34" xfId="0" applyFont="1" applyFill="1" applyBorder="1"/>
    <xf numFmtId="0" fontId="11" fillId="5" borderId="35" xfId="0" applyFont="1" applyFill="1" applyBorder="1"/>
    <xf numFmtId="0" fontId="2" fillId="5" borderId="51" xfId="0" applyFont="1" applyFill="1" applyBorder="1"/>
    <xf numFmtId="0" fontId="2" fillId="5" borderId="45" xfId="0" applyFont="1" applyFill="1" applyBorder="1"/>
    <xf numFmtId="0" fontId="0" fillId="0" borderId="7" xfId="0" applyBorder="1" applyAlignment="1">
      <alignment wrapText="1"/>
    </xf>
    <xf numFmtId="0" fontId="0" fillId="0" borderId="1" xfId="0" applyBorder="1" applyAlignment="1">
      <alignment wrapText="1"/>
    </xf>
    <xf numFmtId="0" fontId="0" fillId="0" borderId="11" xfId="0" applyBorder="1" applyAlignment="1">
      <alignment wrapText="1"/>
    </xf>
    <xf numFmtId="0" fontId="0" fillId="0" borderId="9" xfId="0" applyBorder="1" applyAlignment="1">
      <alignment wrapText="1"/>
    </xf>
    <xf numFmtId="0" fontId="0" fillId="0" borderId="13" xfId="0" applyBorder="1" applyAlignment="1">
      <alignment wrapText="1"/>
    </xf>
    <xf numFmtId="0" fontId="0" fillId="0" borderId="14" xfId="0" applyBorder="1" applyAlignment="1">
      <alignment wrapText="1"/>
    </xf>
    <xf numFmtId="0" fontId="0" fillId="0" borderId="6" xfId="0" applyBorder="1" applyAlignment="1">
      <alignment wrapText="1"/>
    </xf>
    <xf numFmtId="0" fontId="0" fillId="0" borderId="10" xfId="0" applyBorder="1" applyAlignment="1">
      <alignment wrapText="1"/>
    </xf>
    <xf numFmtId="0" fontId="17" fillId="6" borderId="64" xfId="6" applyFont="1" applyFill="1" applyBorder="1" applyAlignment="1">
      <alignment horizontal="center" vertical="center"/>
    </xf>
    <xf numFmtId="0" fontId="17" fillId="6" borderId="58" xfId="6" applyFont="1" applyFill="1" applyBorder="1" applyAlignment="1">
      <alignment horizontal="center" vertical="center"/>
    </xf>
    <xf numFmtId="0" fontId="0" fillId="0" borderId="35" xfId="0" applyBorder="1" applyAlignment="1">
      <alignment wrapText="1"/>
    </xf>
    <xf numFmtId="0" fontId="0" fillId="0" borderId="0" xfId="0" applyFont="1" applyFill="1" applyBorder="1" applyAlignment="1">
      <alignment wrapText="1"/>
    </xf>
    <xf numFmtId="0" fontId="0" fillId="0" borderId="1" xfId="0" applyFont="1" applyFill="1" applyBorder="1" applyAlignment="1">
      <alignment wrapText="1"/>
    </xf>
    <xf numFmtId="0" fontId="2" fillId="5" borderId="47" xfId="0" applyFont="1" applyFill="1" applyBorder="1"/>
    <xf numFmtId="0" fontId="2" fillId="5" borderId="48" xfId="0" applyFont="1" applyFill="1" applyBorder="1"/>
    <xf numFmtId="0" fontId="2" fillId="5" borderId="49" xfId="0" applyFont="1" applyFill="1" applyBorder="1"/>
    <xf numFmtId="0" fontId="0" fillId="0" borderId="37" xfId="0" applyFont="1" applyBorder="1" applyAlignment="1">
      <alignment wrapText="1"/>
    </xf>
    <xf numFmtId="0" fontId="0" fillId="0" borderId="38" xfId="0" applyFont="1" applyBorder="1" applyAlignment="1">
      <alignment wrapText="1"/>
    </xf>
    <xf numFmtId="0" fontId="0" fillId="0" borderId="44" xfId="0" applyFont="1" applyBorder="1" applyAlignment="1">
      <alignment wrapText="1"/>
    </xf>
    <xf numFmtId="0" fontId="0" fillId="0" borderId="45" xfId="0" applyFont="1" applyBorder="1" applyAlignment="1">
      <alignment wrapText="1"/>
    </xf>
    <xf numFmtId="0" fontId="0" fillId="0" borderId="46" xfId="0" applyFont="1" applyBorder="1" applyAlignment="1">
      <alignment wrapText="1"/>
    </xf>
  </cellXfs>
  <cellStyles count="7">
    <cellStyle name="Comma" xfId="3" builtinId="3"/>
    <cellStyle name="Currency" xfId="1" builtinId="4"/>
    <cellStyle name="Hyperlink" xfId="2" builtinId="8"/>
    <cellStyle name="Normal" xfId="0" builtinId="0"/>
    <cellStyle name="Normal 2" xfId="6" xr:uid="{C103A944-0BC1-44D7-AE6C-185F8CA37B90}"/>
    <cellStyle name="Normal_Sheet1_1" xfId="5" xr:uid="{528CC2F0-78BF-49C1-BF61-5A86A29141D1}"/>
    <cellStyle name="Percent" xfId="4" builtinId="5"/>
  </cellStyles>
  <dxfs count="4">
    <dxf>
      <numFmt numFmtId="2" formatCode="0.0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numFmt numFmtId="2" formatCode="0.00"/>
    </dxf>
  </dxfs>
  <tableStyles count="0" defaultTableStyle="TableStyleMedium2" defaultPivotStyle="PivotStyleLight16"/>
  <colors>
    <mruColors>
      <color rgb="FF7CFC00"/>
      <color rgb="FF5EF88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1.xml"/></Relationships>
</file>

<file path=xl/charts/_rels/chart1.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3.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5.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6.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7.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Ex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Ex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Ex4.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100" b="1" i="0" u="none" strike="noStrike" kern="1200" spc="0" baseline="0">
                <a:solidFill>
                  <a:sysClr val="windowText" lastClr="000000">
                    <a:lumMod val="65000"/>
                    <a:lumOff val="35000"/>
                  </a:sysClr>
                </a:solidFill>
                <a:latin typeface="Arial" panose="020B0604020202020204" pitchFamily="34" charset="0"/>
                <a:ea typeface="+mn-ea"/>
                <a:cs typeface="Arial" panose="020B0604020202020204" pitchFamily="34" charset="0"/>
              </a:defRPr>
            </a:pPr>
            <a:r>
              <a:rPr lang="en-US" sz="1000" b="1" i="0" u="none" strike="noStrike" kern="1200" baseline="0">
                <a:solidFill>
                  <a:srgbClr val="002060"/>
                </a:solidFill>
                <a:latin typeface="Arial" panose="020B0604020202020204" pitchFamily="34" charset="0"/>
                <a:ea typeface="+mn-ea"/>
                <a:cs typeface="Arial" panose="020B0604020202020204" pitchFamily="34" charset="0"/>
              </a:rPr>
              <a:t>Hair Color</a:t>
            </a:r>
            <a:endParaRPr lang="en-US" sz="1300" b="1" i="0" u="none" strike="noStrike" kern="1200" baseline="0">
              <a:solidFill>
                <a:srgbClr val="002060"/>
              </a:solidFill>
              <a:latin typeface="Arial" panose="020B0604020202020204" pitchFamily="34" charset="0"/>
              <a:ea typeface="+mn-ea"/>
              <a:cs typeface="Arial" panose="020B0604020202020204" pitchFamily="34" charset="0"/>
            </a:endParaRPr>
          </a:p>
        </c:rich>
      </c:tx>
      <c:layout>
        <c:manualLayout>
          <c:xMode val="edge"/>
          <c:yMode val="edge"/>
          <c:x val="0.40644140548184676"/>
          <c:y val="4.6658971454539809E-2"/>
        </c:manualLayout>
      </c:layout>
      <c:overlay val="0"/>
      <c:spPr>
        <a:noFill/>
        <a:ln>
          <a:noFill/>
        </a:ln>
        <a:effectLst/>
      </c:spPr>
      <c:txPr>
        <a:bodyPr rot="0" spcFirstLastPara="1" vertOverflow="ellipsis" vert="horz" wrap="square" anchor="ctr" anchorCtr="1"/>
        <a:lstStyle/>
        <a:p>
          <a:pPr algn="ctr" rtl="0">
            <a:defRPr lang="en-US" sz="1100" b="1" i="0" u="none" strike="noStrike" kern="1200" spc="0" baseline="0">
              <a:solidFill>
                <a:sysClr val="windowText" lastClr="000000">
                  <a:lumMod val="65000"/>
                  <a:lumOff val="35000"/>
                </a:sys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'Categorical Variables'!$B$9:$B$11</c:f>
              <c:numCache>
                <c:formatCode>_(* #,##0_);_(* \(#,##0\);_(* "-"??_);_(@_)</c:formatCode>
                <c:ptCount val="3"/>
                <c:pt idx="0">
                  <c:v>12327</c:v>
                </c:pt>
                <c:pt idx="1">
                  <c:v>17129</c:v>
                </c:pt>
                <c:pt idx="2">
                  <c:v>19923</c:v>
                </c:pt>
              </c:numCache>
            </c:numRef>
          </c:val>
          <c:extLst>
            <c:ext xmlns:c16="http://schemas.microsoft.com/office/drawing/2014/chart" uri="{C3380CC4-5D6E-409C-BE32-E72D297353CC}">
              <c16:uniqueId val="{00000000-61A9-4F9F-A117-75C2A87CE82B}"/>
            </c:ext>
          </c:extLst>
        </c:ser>
        <c:dLbls>
          <c:dLblPos val="outEnd"/>
          <c:showLegendKey val="0"/>
          <c:showVal val="1"/>
          <c:showCatName val="0"/>
          <c:showSerName val="0"/>
          <c:showPercent val="0"/>
          <c:showBubbleSize val="0"/>
        </c:dLbls>
        <c:gapWidth val="164"/>
        <c:overlap val="-27"/>
        <c:axId val="379377088"/>
        <c:axId val="379373480"/>
      </c:barChart>
      <c:catAx>
        <c:axId val="37937708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79373480"/>
        <c:crosses val="autoZero"/>
        <c:auto val="1"/>
        <c:lblAlgn val="ctr"/>
        <c:lblOffset val="100"/>
        <c:noMultiLvlLbl val="0"/>
      </c:catAx>
      <c:valAx>
        <c:axId val="379373480"/>
        <c:scaling>
          <c:orientation val="minMax"/>
        </c:scaling>
        <c:delete val="1"/>
        <c:axPos val="l"/>
        <c:majorGridlines>
          <c:spPr>
            <a:ln w="9525" cap="flat" cmpd="sng" algn="ctr">
              <a:noFill/>
              <a:round/>
            </a:ln>
            <a:effectLst/>
          </c:spPr>
        </c:majorGridlines>
        <c:title>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_);_(* \(#,##0\);_(* &quot;-&quot;??_);_(@_)" sourceLinked="1"/>
        <c:majorTickMark val="out"/>
        <c:minorTickMark val="none"/>
        <c:tickLblPos val="nextTo"/>
        <c:crossAx val="379377088"/>
        <c:crosses val="autoZero"/>
        <c:crossBetween val="between"/>
        <c:majorUnit val="5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9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100" b="1" i="0" u="none" strike="noStrike" kern="1200" spc="0" baseline="0">
                <a:solidFill>
                  <a:sysClr val="windowText" lastClr="000000">
                    <a:lumMod val="65000"/>
                    <a:lumOff val="35000"/>
                  </a:sysClr>
                </a:solidFill>
                <a:latin typeface="Arial" panose="020B0604020202020204" pitchFamily="34" charset="0"/>
                <a:ea typeface="+mn-ea"/>
                <a:cs typeface="Arial" panose="020B0604020202020204" pitchFamily="34" charset="0"/>
              </a:defRPr>
            </a:pPr>
            <a:r>
              <a:rPr lang="en-US" sz="1000" b="1" i="0" u="none" strike="noStrike" kern="1200" baseline="0">
                <a:solidFill>
                  <a:srgbClr val="002060"/>
                </a:solidFill>
                <a:latin typeface="Arial" panose="020B0604020202020204" pitchFamily="34" charset="0"/>
                <a:ea typeface="+mn-ea"/>
                <a:cs typeface="Arial" panose="020B0604020202020204" pitchFamily="34" charset="0"/>
              </a:rPr>
              <a:t>Hair Color</a:t>
            </a:r>
            <a:endParaRPr lang="en-US" sz="1300" b="1" i="0" u="none" strike="noStrike" kern="1200" baseline="0">
              <a:solidFill>
                <a:srgbClr val="002060"/>
              </a:solidFill>
              <a:latin typeface="Arial" panose="020B0604020202020204" pitchFamily="34" charset="0"/>
              <a:ea typeface="+mn-ea"/>
              <a:cs typeface="Arial" panose="020B0604020202020204" pitchFamily="34" charset="0"/>
            </a:endParaRPr>
          </a:p>
        </c:rich>
      </c:tx>
      <c:layout>
        <c:manualLayout>
          <c:xMode val="edge"/>
          <c:yMode val="edge"/>
          <c:x val="0.39896757681494194"/>
          <c:y val="5.1085954743636051E-2"/>
        </c:manualLayout>
      </c:layout>
      <c:overlay val="0"/>
      <c:spPr>
        <a:noFill/>
        <a:ln>
          <a:noFill/>
        </a:ln>
        <a:effectLst/>
      </c:spPr>
      <c:txPr>
        <a:bodyPr rot="0" spcFirstLastPara="1" vertOverflow="ellipsis" vert="horz" wrap="square" anchor="ctr" anchorCtr="1"/>
        <a:lstStyle/>
        <a:p>
          <a:pPr algn="ctr" rtl="0">
            <a:defRPr lang="en-US" sz="1100" b="1" i="0" u="none" strike="noStrike" kern="1200" spc="0" baseline="0">
              <a:solidFill>
                <a:sysClr val="windowText" lastClr="000000">
                  <a:lumMod val="65000"/>
                  <a:lumOff val="35000"/>
                </a:sys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val>
            <c:numRef>
              <c:f>'Categorical Variables'!$B$9:$B$11</c:f>
              <c:numCache>
                <c:formatCode>_(* #,##0_);_(* \(#,##0\);_(* "-"??_);_(@_)</c:formatCode>
                <c:ptCount val="3"/>
                <c:pt idx="0">
                  <c:v>12327</c:v>
                </c:pt>
                <c:pt idx="1">
                  <c:v>17129</c:v>
                </c:pt>
                <c:pt idx="2">
                  <c:v>19923</c:v>
                </c:pt>
              </c:numCache>
            </c:numRef>
          </c:val>
          <c:extLst>
            <c:ext xmlns:c16="http://schemas.microsoft.com/office/drawing/2014/chart" uri="{C3380CC4-5D6E-409C-BE32-E72D297353CC}">
              <c16:uniqueId val="{00000000-4657-49A1-83F8-F50C96B2DD8B}"/>
            </c:ext>
          </c:extLst>
        </c:ser>
        <c:dLbls>
          <c:showLegendKey val="0"/>
          <c:showVal val="0"/>
          <c:showCatName val="0"/>
          <c:showSerName val="0"/>
          <c:showPercent val="0"/>
          <c:showBubbleSize val="0"/>
        </c:dLbls>
        <c:gapWidth val="219"/>
        <c:axId val="379377088"/>
        <c:axId val="379373480"/>
      </c:barChart>
      <c:catAx>
        <c:axId val="37937708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79373480"/>
        <c:crosses val="autoZero"/>
        <c:auto val="1"/>
        <c:lblAlgn val="ctr"/>
        <c:lblOffset val="100"/>
        <c:noMultiLvlLbl val="0"/>
      </c:catAx>
      <c:valAx>
        <c:axId val="379373480"/>
        <c:scaling>
          <c:orientation val="minMax"/>
        </c:scaling>
        <c:delete val="1"/>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900" b="0"/>
                  <a:t>Frequency</a:t>
                </a:r>
              </a:p>
            </c:rich>
          </c:tx>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_(* #,##0_);_(* \(#,##0\);_(* &quot;-&quot;??_);_(@_)" sourceLinked="1"/>
        <c:majorTickMark val="out"/>
        <c:minorTickMark val="none"/>
        <c:tickLblPos val="nextTo"/>
        <c:crossAx val="379377088"/>
        <c:crosses val="autoZero"/>
        <c:crossBetween val="between"/>
        <c:majorUnit val="5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9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Hair Color</a:t>
            </a:r>
          </a:p>
        </c:rich>
      </c:tx>
      <c:layout>
        <c:manualLayout>
          <c:xMode val="edge"/>
          <c:yMode val="edge"/>
          <c:x val="0.40949300087489071"/>
          <c:y val="3.240740740740740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rgbClr val="FFFF00"/>
              </a:solidFill>
              <a:ln w="19050">
                <a:solidFill>
                  <a:schemeClr val="lt1"/>
                </a:solidFill>
              </a:ln>
              <a:effectLst/>
            </c:spPr>
            <c:extLst>
              <c:ext xmlns:c16="http://schemas.microsoft.com/office/drawing/2014/chart" uri="{C3380CC4-5D6E-409C-BE32-E72D297353CC}">
                <c16:uniqueId val="{00000003-926D-44D9-843D-8CC571C3581E}"/>
              </c:ext>
            </c:extLst>
          </c:dPt>
          <c:dPt>
            <c:idx val="1"/>
            <c:bubble3D val="0"/>
            <c:spPr>
              <a:solidFill>
                <a:schemeClr val="tx1">
                  <a:lumMod val="75000"/>
                  <a:lumOff val="25000"/>
                </a:schemeClr>
              </a:solidFill>
              <a:ln w="19050">
                <a:solidFill>
                  <a:schemeClr val="lt1"/>
                </a:solidFill>
              </a:ln>
              <a:effectLst/>
            </c:spPr>
            <c:extLst>
              <c:ext xmlns:c16="http://schemas.microsoft.com/office/drawing/2014/chart" uri="{C3380CC4-5D6E-409C-BE32-E72D297353CC}">
                <c16:uniqueId val="{00000002-926D-44D9-843D-8CC571C3581E}"/>
              </c:ext>
            </c:extLst>
          </c:dPt>
          <c:dPt>
            <c:idx val="2"/>
            <c:bubble3D val="0"/>
            <c:spPr>
              <a:solidFill>
                <a:schemeClr val="accent2">
                  <a:lumMod val="75000"/>
                </a:schemeClr>
              </a:solidFill>
              <a:ln w="19050">
                <a:solidFill>
                  <a:schemeClr val="lt1"/>
                </a:solidFill>
              </a:ln>
              <a:effectLst/>
            </c:spPr>
            <c:extLst>
              <c:ext xmlns:c16="http://schemas.microsoft.com/office/drawing/2014/chart" uri="{C3380CC4-5D6E-409C-BE32-E72D297353CC}">
                <c16:uniqueId val="{00000001-926D-44D9-843D-8CC571C3581E}"/>
              </c:ext>
            </c:extLst>
          </c:dPt>
          <c:dLbls>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'Categorical Variables'!$A$39:$A$41</c:f>
              <c:strCache>
                <c:ptCount val="3"/>
                <c:pt idx="0">
                  <c:v>Blonde</c:v>
                </c:pt>
                <c:pt idx="1">
                  <c:v>Black</c:v>
                </c:pt>
                <c:pt idx="2">
                  <c:v>Brown</c:v>
                </c:pt>
              </c:strCache>
            </c:strRef>
          </c:cat>
          <c:val>
            <c:numRef>
              <c:f>'Categorical Variables'!$C$39:$C$41</c:f>
              <c:numCache>
                <c:formatCode>0%</c:formatCode>
                <c:ptCount val="3"/>
                <c:pt idx="0">
                  <c:v>0.24964053545029263</c:v>
                </c:pt>
                <c:pt idx="1">
                  <c:v>0.34688835334858947</c:v>
                </c:pt>
                <c:pt idx="2">
                  <c:v>0.40347111120111789</c:v>
                </c:pt>
              </c:numCache>
            </c:numRef>
          </c:val>
          <c:extLst>
            <c:ext xmlns:c16="http://schemas.microsoft.com/office/drawing/2014/chart" uri="{C3380CC4-5D6E-409C-BE32-E72D297353CC}">
              <c16:uniqueId val="{00000000-926D-44D9-843D-8CC571C3581E}"/>
            </c:ext>
          </c:extLst>
        </c:ser>
        <c:dLbls>
          <c:showLegendKey val="0"/>
          <c:showVal val="0"/>
          <c:showCatName val="0"/>
          <c:showSerName val="0"/>
          <c:showPercent val="0"/>
          <c:showBubbleSize val="0"/>
          <c:showLeaderLines val="0"/>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0" i="0" baseline="0">
                <a:effectLst/>
              </a:rPr>
              <a:t>Apple vs Alphabet (GOOGL)</a:t>
            </a:r>
            <a:endParaRPr lang="en-US">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noFill/>
              <a:round/>
            </a:ln>
            <a:effectLst/>
          </c:spPr>
          <c:marker>
            <c:symbol val="circle"/>
            <c:size val="5"/>
            <c:spPr>
              <a:solidFill>
                <a:schemeClr val="accent1"/>
              </a:solidFill>
              <a:ln w="9525">
                <a:solidFill>
                  <a:schemeClr val="accent1"/>
                </a:solidFill>
              </a:ln>
              <a:effectLst/>
            </c:spPr>
          </c:marker>
          <c:xVal>
            <c:numRef>
              <c:f>'Scatter Plots'!$B$9:$B$112</c:f>
              <c:numCache>
                <c:formatCode>General</c:formatCode>
                <c:ptCount val="104"/>
                <c:pt idx="0">
                  <c:v>116.15</c:v>
                </c:pt>
                <c:pt idx="1">
                  <c:v>116.02</c:v>
                </c:pt>
                <c:pt idx="2">
                  <c:v>116.61</c:v>
                </c:pt>
                <c:pt idx="3">
                  <c:v>117.91</c:v>
                </c:pt>
                <c:pt idx="4">
                  <c:v>118.99</c:v>
                </c:pt>
                <c:pt idx="5">
                  <c:v>119.11</c:v>
                </c:pt>
                <c:pt idx="6">
                  <c:v>119.75</c:v>
                </c:pt>
                <c:pt idx="7">
                  <c:v>119.25</c:v>
                </c:pt>
                <c:pt idx="8">
                  <c:v>119.04</c:v>
                </c:pt>
                <c:pt idx="9">
                  <c:v>120</c:v>
                </c:pt>
                <c:pt idx="10">
                  <c:v>119.99</c:v>
                </c:pt>
                <c:pt idx="11">
                  <c:v>119.78</c:v>
                </c:pt>
                <c:pt idx="12">
                  <c:v>120</c:v>
                </c:pt>
                <c:pt idx="13">
                  <c:v>120.08</c:v>
                </c:pt>
                <c:pt idx="14">
                  <c:v>119.97</c:v>
                </c:pt>
                <c:pt idx="15">
                  <c:v>121.88</c:v>
                </c:pt>
                <c:pt idx="16">
                  <c:v>121.94</c:v>
                </c:pt>
                <c:pt idx="17">
                  <c:v>121.95</c:v>
                </c:pt>
                <c:pt idx="18">
                  <c:v>121.63</c:v>
                </c:pt>
                <c:pt idx="19">
                  <c:v>121.35</c:v>
                </c:pt>
                <c:pt idx="20">
                  <c:v>128.75</c:v>
                </c:pt>
                <c:pt idx="21">
                  <c:v>128.53</c:v>
                </c:pt>
                <c:pt idx="22">
                  <c:v>129.08000000000001</c:v>
                </c:pt>
                <c:pt idx="23">
                  <c:v>130.29</c:v>
                </c:pt>
                <c:pt idx="24">
                  <c:v>131.53</c:v>
                </c:pt>
                <c:pt idx="25">
                  <c:v>132.04</c:v>
                </c:pt>
                <c:pt idx="26">
                  <c:v>132.41999999999999</c:v>
                </c:pt>
                <c:pt idx="27">
                  <c:v>132.12</c:v>
                </c:pt>
                <c:pt idx="28">
                  <c:v>133.29</c:v>
                </c:pt>
                <c:pt idx="29">
                  <c:v>135.02000000000001</c:v>
                </c:pt>
                <c:pt idx="30">
                  <c:v>135.51</c:v>
                </c:pt>
                <c:pt idx="31">
                  <c:v>135.34</c:v>
                </c:pt>
                <c:pt idx="32">
                  <c:v>135.72</c:v>
                </c:pt>
                <c:pt idx="33">
                  <c:v>136.69999999999999</c:v>
                </c:pt>
                <c:pt idx="34">
                  <c:v>137.11000000000001</c:v>
                </c:pt>
                <c:pt idx="35">
                  <c:v>136.53</c:v>
                </c:pt>
                <c:pt idx="36">
                  <c:v>136.66</c:v>
                </c:pt>
                <c:pt idx="37">
                  <c:v>136.93</c:v>
                </c:pt>
                <c:pt idx="38">
                  <c:v>136.99</c:v>
                </c:pt>
                <c:pt idx="39">
                  <c:v>139.79</c:v>
                </c:pt>
                <c:pt idx="40">
                  <c:v>138.96</c:v>
                </c:pt>
                <c:pt idx="41">
                  <c:v>139.78</c:v>
                </c:pt>
                <c:pt idx="42">
                  <c:v>139.34</c:v>
                </c:pt>
                <c:pt idx="43">
                  <c:v>139.52000000000001</c:v>
                </c:pt>
                <c:pt idx="44">
                  <c:v>139</c:v>
                </c:pt>
                <c:pt idx="45">
                  <c:v>138.68</c:v>
                </c:pt>
                <c:pt idx="46">
                  <c:v>139.13999999999999</c:v>
                </c:pt>
                <c:pt idx="47">
                  <c:v>139.19999999999999</c:v>
                </c:pt>
                <c:pt idx="48">
                  <c:v>138.99</c:v>
                </c:pt>
                <c:pt idx="49">
                  <c:v>140.46</c:v>
                </c:pt>
                <c:pt idx="50">
                  <c:v>140.69</c:v>
                </c:pt>
                <c:pt idx="51">
                  <c:v>139.99</c:v>
                </c:pt>
                <c:pt idx="52">
                  <c:v>141.46</c:v>
                </c:pt>
                <c:pt idx="53">
                  <c:v>139.84</c:v>
                </c:pt>
                <c:pt idx="54">
                  <c:v>141.41999999999999</c:v>
                </c:pt>
                <c:pt idx="55">
                  <c:v>140.91999999999999</c:v>
                </c:pt>
                <c:pt idx="56">
                  <c:v>140.63999999999999</c:v>
                </c:pt>
                <c:pt idx="57">
                  <c:v>140.88</c:v>
                </c:pt>
                <c:pt idx="58">
                  <c:v>143.80000000000001</c:v>
                </c:pt>
                <c:pt idx="59">
                  <c:v>144.12</c:v>
                </c:pt>
                <c:pt idx="60">
                  <c:v>143.93</c:v>
                </c:pt>
                <c:pt idx="61">
                  <c:v>143.66</c:v>
                </c:pt>
                <c:pt idx="62">
                  <c:v>143.69999999999999</c:v>
                </c:pt>
                <c:pt idx="63">
                  <c:v>144.77000000000001</c:v>
                </c:pt>
                <c:pt idx="64">
                  <c:v>144.02000000000001</c:v>
                </c:pt>
                <c:pt idx="65">
                  <c:v>143.66</c:v>
                </c:pt>
                <c:pt idx="66">
                  <c:v>143.34</c:v>
                </c:pt>
                <c:pt idx="67">
                  <c:v>143.16999999999999</c:v>
                </c:pt>
                <c:pt idx="68">
                  <c:v>141.63</c:v>
                </c:pt>
                <c:pt idx="69">
                  <c:v>141.80000000000001</c:v>
                </c:pt>
                <c:pt idx="70">
                  <c:v>141.05000000000001</c:v>
                </c:pt>
                <c:pt idx="71">
                  <c:v>141.83000000000001</c:v>
                </c:pt>
                <c:pt idx="72">
                  <c:v>141.19999999999999</c:v>
                </c:pt>
                <c:pt idx="73">
                  <c:v>140.68</c:v>
                </c:pt>
                <c:pt idx="74">
                  <c:v>142.44</c:v>
                </c:pt>
                <c:pt idx="75">
                  <c:v>142.27000000000001</c:v>
                </c:pt>
                <c:pt idx="76">
                  <c:v>143.63999999999999</c:v>
                </c:pt>
                <c:pt idx="77">
                  <c:v>144.53</c:v>
                </c:pt>
                <c:pt idx="78">
                  <c:v>143.68</c:v>
                </c:pt>
                <c:pt idx="79">
                  <c:v>143.79</c:v>
                </c:pt>
                <c:pt idx="80">
                  <c:v>143.65</c:v>
                </c:pt>
                <c:pt idx="81">
                  <c:v>146.58000000000001</c:v>
                </c:pt>
                <c:pt idx="82">
                  <c:v>147.51</c:v>
                </c:pt>
                <c:pt idx="83">
                  <c:v>147.06</c:v>
                </c:pt>
                <c:pt idx="84">
                  <c:v>146.53</c:v>
                </c:pt>
                <c:pt idx="85">
                  <c:v>148.96</c:v>
                </c:pt>
                <c:pt idx="86">
                  <c:v>153.01</c:v>
                </c:pt>
                <c:pt idx="87">
                  <c:v>153.99</c:v>
                </c:pt>
                <c:pt idx="88">
                  <c:v>153.26</c:v>
                </c:pt>
                <c:pt idx="89">
                  <c:v>153.94999999999999</c:v>
                </c:pt>
                <c:pt idx="90">
                  <c:v>156.1</c:v>
                </c:pt>
                <c:pt idx="91">
                  <c:v>155.69999999999999</c:v>
                </c:pt>
                <c:pt idx="92">
                  <c:v>155.47</c:v>
                </c:pt>
                <c:pt idx="93">
                  <c:v>150.25</c:v>
                </c:pt>
                <c:pt idx="94">
                  <c:v>152.54</c:v>
                </c:pt>
                <c:pt idx="95">
                  <c:v>153.06</c:v>
                </c:pt>
                <c:pt idx="96">
                  <c:v>153.99</c:v>
                </c:pt>
                <c:pt idx="97">
                  <c:v>153.80000000000001</c:v>
                </c:pt>
                <c:pt idx="98">
                  <c:v>153.34</c:v>
                </c:pt>
                <c:pt idx="99">
                  <c:v>153.87</c:v>
                </c:pt>
                <c:pt idx="100">
                  <c:v>153.61000000000001</c:v>
                </c:pt>
                <c:pt idx="101">
                  <c:v>153.66999999999999</c:v>
                </c:pt>
                <c:pt idx="102">
                  <c:v>152.76</c:v>
                </c:pt>
                <c:pt idx="103">
                  <c:v>153.18</c:v>
                </c:pt>
              </c:numCache>
            </c:numRef>
          </c:xVal>
          <c:yVal>
            <c:numRef>
              <c:f>'Scatter Plots'!$C$9:$C$112</c:f>
              <c:numCache>
                <c:formatCode>General</c:formatCode>
                <c:ptCount val="104"/>
                <c:pt idx="0">
                  <c:v>808.01</c:v>
                </c:pt>
                <c:pt idx="1">
                  <c:v>807.77</c:v>
                </c:pt>
                <c:pt idx="2">
                  <c:v>813.02</c:v>
                </c:pt>
                <c:pt idx="3">
                  <c:v>825.21</c:v>
                </c:pt>
                <c:pt idx="4">
                  <c:v>827.18</c:v>
                </c:pt>
                <c:pt idx="5">
                  <c:v>826.01</c:v>
                </c:pt>
                <c:pt idx="6">
                  <c:v>829.86</c:v>
                </c:pt>
                <c:pt idx="7">
                  <c:v>829.53</c:v>
                </c:pt>
                <c:pt idx="8">
                  <c:v>830.94</c:v>
                </c:pt>
                <c:pt idx="9">
                  <c:v>827.46</c:v>
                </c:pt>
                <c:pt idx="10">
                  <c:v>829.02</c:v>
                </c:pt>
                <c:pt idx="11">
                  <c:v>824.37</c:v>
                </c:pt>
                <c:pt idx="12">
                  <c:v>828.17</c:v>
                </c:pt>
                <c:pt idx="13">
                  <c:v>844.43</c:v>
                </c:pt>
                <c:pt idx="14">
                  <c:v>849.53</c:v>
                </c:pt>
                <c:pt idx="15">
                  <c:v>858.45</c:v>
                </c:pt>
                <c:pt idx="16">
                  <c:v>856.98</c:v>
                </c:pt>
                <c:pt idx="17">
                  <c:v>845.03</c:v>
                </c:pt>
                <c:pt idx="18">
                  <c:v>823.83</c:v>
                </c:pt>
                <c:pt idx="19">
                  <c:v>820.19</c:v>
                </c:pt>
                <c:pt idx="20">
                  <c:v>815.24</c:v>
                </c:pt>
                <c:pt idx="21">
                  <c:v>818.26</c:v>
                </c:pt>
                <c:pt idx="22">
                  <c:v>820.13</c:v>
                </c:pt>
                <c:pt idx="23">
                  <c:v>821.62</c:v>
                </c:pt>
                <c:pt idx="24">
                  <c:v>829.23</c:v>
                </c:pt>
                <c:pt idx="25">
                  <c:v>829.88</c:v>
                </c:pt>
                <c:pt idx="26">
                  <c:v>830.06</c:v>
                </c:pt>
                <c:pt idx="27">
                  <c:v>834.85</c:v>
                </c:pt>
                <c:pt idx="28">
                  <c:v>838.96</c:v>
                </c:pt>
                <c:pt idx="29">
                  <c:v>840.03</c:v>
                </c:pt>
                <c:pt idx="30">
                  <c:v>837.32</c:v>
                </c:pt>
                <c:pt idx="31">
                  <c:v>842.17</c:v>
                </c:pt>
                <c:pt idx="32">
                  <c:v>846.55</c:v>
                </c:pt>
                <c:pt idx="33">
                  <c:v>849.27</c:v>
                </c:pt>
                <c:pt idx="34">
                  <c:v>851.36</c:v>
                </c:pt>
                <c:pt idx="35">
                  <c:v>851</c:v>
                </c:pt>
                <c:pt idx="36">
                  <c:v>847.81</c:v>
                </c:pt>
                <c:pt idx="37">
                  <c:v>849.67</c:v>
                </c:pt>
                <c:pt idx="38">
                  <c:v>844.93</c:v>
                </c:pt>
                <c:pt idx="39">
                  <c:v>856.75</c:v>
                </c:pt>
                <c:pt idx="40">
                  <c:v>849.85</c:v>
                </c:pt>
                <c:pt idx="41">
                  <c:v>849.08</c:v>
                </c:pt>
                <c:pt idx="42">
                  <c:v>847.27</c:v>
                </c:pt>
                <c:pt idx="43">
                  <c:v>851.15</c:v>
                </c:pt>
                <c:pt idx="44">
                  <c:v>853.64</c:v>
                </c:pt>
                <c:pt idx="45">
                  <c:v>857.84</c:v>
                </c:pt>
                <c:pt idx="46">
                  <c:v>861.4</c:v>
                </c:pt>
                <c:pt idx="47">
                  <c:v>864.58</c:v>
                </c:pt>
                <c:pt idx="48">
                  <c:v>865.91</c:v>
                </c:pt>
                <c:pt idx="49">
                  <c:v>868.39</c:v>
                </c:pt>
                <c:pt idx="50">
                  <c:v>870</c:v>
                </c:pt>
                <c:pt idx="51">
                  <c:v>872.37</c:v>
                </c:pt>
                <c:pt idx="52">
                  <c:v>867.91</c:v>
                </c:pt>
                <c:pt idx="53">
                  <c:v>850.14</c:v>
                </c:pt>
                <c:pt idx="54">
                  <c:v>849.8</c:v>
                </c:pt>
                <c:pt idx="55">
                  <c:v>839.65</c:v>
                </c:pt>
                <c:pt idx="56">
                  <c:v>835.14</c:v>
                </c:pt>
                <c:pt idx="57">
                  <c:v>838.51</c:v>
                </c:pt>
                <c:pt idx="58">
                  <c:v>840.63</c:v>
                </c:pt>
                <c:pt idx="59">
                  <c:v>849.87</c:v>
                </c:pt>
                <c:pt idx="60">
                  <c:v>849.48</c:v>
                </c:pt>
                <c:pt idx="61">
                  <c:v>847.8</c:v>
                </c:pt>
                <c:pt idx="62">
                  <c:v>856.75</c:v>
                </c:pt>
                <c:pt idx="63">
                  <c:v>852.57</c:v>
                </c:pt>
                <c:pt idx="64">
                  <c:v>848.91</c:v>
                </c:pt>
                <c:pt idx="65">
                  <c:v>845.1</c:v>
                </c:pt>
                <c:pt idx="66">
                  <c:v>842.1</c:v>
                </c:pt>
                <c:pt idx="67">
                  <c:v>841.7</c:v>
                </c:pt>
                <c:pt idx="68">
                  <c:v>839.88</c:v>
                </c:pt>
                <c:pt idx="69">
                  <c:v>841.46</c:v>
                </c:pt>
                <c:pt idx="70">
                  <c:v>840.18</c:v>
                </c:pt>
                <c:pt idx="71">
                  <c:v>855.13</c:v>
                </c:pt>
                <c:pt idx="72">
                  <c:v>853.99</c:v>
                </c:pt>
                <c:pt idx="73">
                  <c:v>856.51</c:v>
                </c:pt>
                <c:pt idx="74">
                  <c:v>860.08</c:v>
                </c:pt>
                <c:pt idx="75">
                  <c:v>858.95</c:v>
                </c:pt>
                <c:pt idx="76">
                  <c:v>878.93</c:v>
                </c:pt>
                <c:pt idx="77">
                  <c:v>888.84</c:v>
                </c:pt>
                <c:pt idx="78">
                  <c:v>889.14</c:v>
                </c:pt>
                <c:pt idx="79">
                  <c:v>891.44</c:v>
                </c:pt>
                <c:pt idx="80">
                  <c:v>924.52</c:v>
                </c:pt>
                <c:pt idx="81">
                  <c:v>932.82</c:v>
                </c:pt>
                <c:pt idx="82">
                  <c:v>937.09</c:v>
                </c:pt>
                <c:pt idx="83">
                  <c:v>948.45</c:v>
                </c:pt>
                <c:pt idx="84">
                  <c:v>954.72</c:v>
                </c:pt>
                <c:pt idx="85">
                  <c:v>950.28</c:v>
                </c:pt>
                <c:pt idx="86">
                  <c:v>958.69</c:v>
                </c:pt>
                <c:pt idx="87">
                  <c:v>956.71</c:v>
                </c:pt>
                <c:pt idx="88">
                  <c:v>954.84</c:v>
                </c:pt>
                <c:pt idx="89">
                  <c:v>955.89</c:v>
                </c:pt>
                <c:pt idx="90">
                  <c:v>955.14</c:v>
                </c:pt>
                <c:pt idx="91">
                  <c:v>959.22</c:v>
                </c:pt>
                <c:pt idx="92">
                  <c:v>964.61</c:v>
                </c:pt>
                <c:pt idx="93">
                  <c:v>942.17</c:v>
                </c:pt>
                <c:pt idx="94">
                  <c:v>950.5</c:v>
                </c:pt>
                <c:pt idx="95">
                  <c:v>954.65</c:v>
                </c:pt>
                <c:pt idx="96">
                  <c:v>964.07</c:v>
                </c:pt>
                <c:pt idx="97">
                  <c:v>970.55</c:v>
                </c:pt>
                <c:pt idx="98">
                  <c:v>977.61</c:v>
                </c:pt>
                <c:pt idx="99">
                  <c:v>991.86</c:v>
                </c:pt>
                <c:pt idx="100">
                  <c:v>993.27</c:v>
                </c:pt>
                <c:pt idx="101">
                  <c:v>996.17</c:v>
                </c:pt>
                <c:pt idx="102">
                  <c:v>987.09</c:v>
                </c:pt>
                <c:pt idx="103">
                  <c:v>988.29</c:v>
                </c:pt>
              </c:numCache>
            </c:numRef>
          </c:yVal>
          <c:smooth val="0"/>
          <c:extLst>
            <c:ext xmlns:c16="http://schemas.microsoft.com/office/drawing/2014/chart" uri="{C3380CC4-5D6E-409C-BE32-E72D297353CC}">
              <c16:uniqueId val="{00000000-7B0E-4AC9-91DF-9674FC3C6B4D}"/>
            </c:ext>
          </c:extLst>
        </c:ser>
        <c:dLbls>
          <c:showLegendKey val="0"/>
          <c:showVal val="0"/>
          <c:showCatName val="0"/>
          <c:showSerName val="0"/>
          <c:showPercent val="0"/>
          <c:showBubbleSize val="0"/>
        </c:dLbls>
        <c:axId val="503778832"/>
        <c:axId val="503778512"/>
      </c:scatterChart>
      <c:valAx>
        <c:axId val="503778832"/>
        <c:scaling>
          <c:orientation val="minMax"/>
          <c:min val="1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Apple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3778512"/>
        <c:crosses val="autoZero"/>
        <c:crossBetween val="midCat"/>
      </c:valAx>
      <c:valAx>
        <c:axId val="503778512"/>
        <c:scaling>
          <c:orientation val="minMax"/>
          <c:min val="7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Googl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3778832"/>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0" i="0" baseline="0">
                <a:effectLst/>
              </a:rPr>
              <a:t>Apple vs Bank of America (BAC)</a:t>
            </a:r>
            <a:endParaRPr lang="en-US">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19050" cap="rnd">
              <a:noFill/>
              <a:round/>
            </a:ln>
            <a:effectLst/>
          </c:spPr>
          <c:marker>
            <c:symbol val="circle"/>
            <c:size val="5"/>
            <c:spPr>
              <a:solidFill>
                <a:srgbClr val="FFC000"/>
              </a:solidFill>
              <a:ln w="9525">
                <a:noFill/>
              </a:ln>
              <a:effectLst/>
            </c:spPr>
          </c:marker>
          <c:xVal>
            <c:numRef>
              <c:f>'Scatter Plots'!$B$9:$B$112</c:f>
              <c:numCache>
                <c:formatCode>General</c:formatCode>
                <c:ptCount val="104"/>
                <c:pt idx="0">
                  <c:v>116.15</c:v>
                </c:pt>
                <c:pt idx="1">
                  <c:v>116.02</c:v>
                </c:pt>
                <c:pt idx="2">
                  <c:v>116.61</c:v>
                </c:pt>
                <c:pt idx="3">
                  <c:v>117.91</c:v>
                </c:pt>
                <c:pt idx="4">
                  <c:v>118.99</c:v>
                </c:pt>
                <c:pt idx="5">
                  <c:v>119.11</c:v>
                </c:pt>
                <c:pt idx="6">
                  <c:v>119.75</c:v>
                </c:pt>
                <c:pt idx="7">
                  <c:v>119.25</c:v>
                </c:pt>
                <c:pt idx="8">
                  <c:v>119.04</c:v>
                </c:pt>
                <c:pt idx="9">
                  <c:v>120</c:v>
                </c:pt>
                <c:pt idx="10">
                  <c:v>119.99</c:v>
                </c:pt>
                <c:pt idx="11">
                  <c:v>119.78</c:v>
                </c:pt>
                <c:pt idx="12">
                  <c:v>120</c:v>
                </c:pt>
                <c:pt idx="13">
                  <c:v>120.08</c:v>
                </c:pt>
                <c:pt idx="14">
                  <c:v>119.97</c:v>
                </c:pt>
                <c:pt idx="15">
                  <c:v>121.88</c:v>
                </c:pt>
                <c:pt idx="16">
                  <c:v>121.94</c:v>
                </c:pt>
                <c:pt idx="17">
                  <c:v>121.95</c:v>
                </c:pt>
                <c:pt idx="18">
                  <c:v>121.63</c:v>
                </c:pt>
                <c:pt idx="19">
                  <c:v>121.35</c:v>
                </c:pt>
                <c:pt idx="20">
                  <c:v>128.75</c:v>
                </c:pt>
                <c:pt idx="21">
                  <c:v>128.53</c:v>
                </c:pt>
                <c:pt idx="22">
                  <c:v>129.08000000000001</c:v>
                </c:pt>
                <c:pt idx="23">
                  <c:v>130.29</c:v>
                </c:pt>
                <c:pt idx="24">
                  <c:v>131.53</c:v>
                </c:pt>
                <c:pt idx="25">
                  <c:v>132.04</c:v>
                </c:pt>
                <c:pt idx="26">
                  <c:v>132.41999999999999</c:v>
                </c:pt>
                <c:pt idx="27">
                  <c:v>132.12</c:v>
                </c:pt>
                <c:pt idx="28">
                  <c:v>133.29</c:v>
                </c:pt>
                <c:pt idx="29">
                  <c:v>135.02000000000001</c:v>
                </c:pt>
                <c:pt idx="30">
                  <c:v>135.51</c:v>
                </c:pt>
                <c:pt idx="31">
                  <c:v>135.34</c:v>
                </c:pt>
                <c:pt idx="32">
                  <c:v>135.72</c:v>
                </c:pt>
                <c:pt idx="33">
                  <c:v>136.69999999999999</c:v>
                </c:pt>
                <c:pt idx="34">
                  <c:v>137.11000000000001</c:v>
                </c:pt>
                <c:pt idx="35">
                  <c:v>136.53</c:v>
                </c:pt>
                <c:pt idx="36">
                  <c:v>136.66</c:v>
                </c:pt>
                <c:pt idx="37">
                  <c:v>136.93</c:v>
                </c:pt>
                <c:pt idx="38">
                  <c:v>136.99</c:v>
                </c:pt>
                <c:pt idx="39">
                  <c:v>139.79</c:v>
                </c:pt>
                <c:pt idx="40">
                  <c:v>138.96</c:v>
                </c:pt>
                <c:pt idx="41">
                  <c:v>139.78</c:v>
                </c:pt>
                <c:pt idx="42">
                  <c:v>139.34</c:v>
                </c:pt>
                <c:pt idx="43">
                  <c:v>139.52000000000001</c:v>
                </c:pt>
                <c:pt idx="44">
                  <c:v>139</c:v>
                </c:pt>
                <c:pt idx="45">
                  <c:v>138.68</c:v>
                </c:pt>
                <c:pt idx="46">
                  <c:v>139.13999999999999</c:v>
                </c:pt>
                <c:pt idx="47">
                  <c:v>139.19999999999999</c:v>
                </c:pt>
                <c:pt idx="48">
                  <c:v>138.99</c:v>
                </c:pt>
                <c:pt idx="49">
                  <c:v>140.46</c:v>
                </c:pt>
                <c:pt idx="50">
                  <c:v>140.69</c:v>
                </c:pt>
                <c:pt idx="51">
                  <c:v>139.99</c:v>
                </c:pt>
                <c:pt idx="52">
                  <c:v>141.46</c:v>
                </c:pt>
                <c:pt idx="53">
                  <c:v>139.84</c:v>
                </c:pt>
                <c:pt idx="54">
                  <c:v>141.41999999999999</c:v>
                </c:pt>
                <c:pt idx="55">
                  <c:v>140.91999999999999</c:v>
                </c:pt>
                <c:pt idx="56">
                  <c:v>140.63999999999999</c:v>
                </c:pt>
                <c:pt idx="57">
                  <c:v>140.88</c:v>
                </c:pt>
                <c:pt idx="58">
                  <c:v>143.80000000000001</c:v>
                </c:pt>
                <c:pt idx="59">
                  <c:v>144.12</c:v>
                </c:pt>
                <c:pt idx="60">
                  <c:v>143.93</c:v>
                </c:pt>
                <c:pt idx="61">
                  <c:v>143.66</c:v>
                </c:pt>
                <c:pt idx="62">
                  <c:v>143.69999999999999</c:v>
                </c:pt>
                <c:pt idx="63">
                  <c:v>144.77000000000001</c:v>
                </c:pt>
                <c:pt idx="64">
                  <c:v>144.02000000000001</c:v>
                </c:pt>
                <c:pt idx="65">
                  <c:v>143.66</c:v>
                </c:pt>
                <c:pt idx="66">
                  <c:v>143.34</c:v>
                </c:pt>
                <c:pt idx="67">
                  <c:v>143.16999999999999</c:v>
                </c:pt>
                <c:pt idx="68">
                  <c:v>141.63</c:v>
                </c:pt>
                <c:pt idx="69">
                  <c:v>141.80000000000001</c:v>
                </c:pt>
                <c:pt idx="70">
                  <c:v>141.05000000000001</c:v>
                </c:pt>
                <c:pt idx="71">
                  <c:v>141.83000000000001</c:v>
                </c:pt>
                <c:pt idx="72">
                  <c:v>141.19999999999999</c:v>
                </c:pt>
                <c:pt idx="73">
                  <c:v>140.68</c:v>
                </c:pt>
                <c:pt idx="74">
                  <c:v>142.44</c:v>
                </c:pt>
                <c:pt idx="75">
                  <c:v>142.27000000000001</c:v>
                </c:pt>
                <c:pt idx="76">
                  <c:v>143.63999999999999</c:v>
                </c:pt>
                <c:pt idx="77">
                  <c:v>144.53</c:v>
                </c:pt>
                <c:pt idx="78">
                  <c:v>143.68</c:v>
                </c:pt>
                <c:pt idx="79">
                  <c:v>143.79</c:v>
                </c:pt>
                <c:pt idx="80">
                  <c:v>143.65</c:v>
                </c:pt>
                <c:pt idx="81">
                  <c:v>146.58000000000001</c:v>
                </c:pt>
                <c:pt idx="82">
                  <c:v>147.51</c:v>
                </c:pt>
                <c:pt idx="83">
                  <c:v>147.06</c:v>
                </c:pt>
                <c:pt idx="84">
                  <c:v>146.53</c:v>
                </c:pt>
                <c:pt idx="85">
                  <c:v>148.96</c:v>
                </c:pt>
                <c:pt idx="86">
                  <c:v>153.01</c:v>
                </c:pt>
                <c:pt idx="87">
                  <c:v>153.99</c:v>
                </c:pt>
                <c:pt idx="88">
                  <c:v>153.26</c:v>
                </c:pt>
                <c:pt idx="89">
                  <c:v>153.94999999999999</c:v>
                </c:pt>
                <c:pt idx="90">
                  <c:v>156.1</c:v>
                </c:pt>
                <c:pt idx="91">
                  <c:v>155.69999999999999</c:v>
                </c:pt>
                <c:pt idx="92">
                  <c:v>155.47</c:v>
                </c:pt>
                <c:pt idx="93">
                  <c:v>150.25</c:v>
                </c:pt>
                <c:pt idx="94">
                  <c:v>152.54</c:v>
                </c:pt>
                <c:pt idx="95">
                  <c:v>153.06</c:v>
                </c:pt>
                <c:pt idx="96">
                  <c:v>153.99</c:v>
                </c:pt>
                <c:pt idx="97">
                  <c:v>153.80000000000001</c:v>
                </c:pt>
                <c:pt idx="98">
                  <c:v>153.34</c:v>
                </c:pt>
                <c:pt idx="99">
                  <c:v>153.87</c:v>
                </c:pt>
                <c:pt idx="100">
                  <c:v>153.61000000000001</c:v>
                </c:pt>
                <c:pt idx="101">
                  <c:v>153.66999999999999</c:v>
                </c:pt>
                <c:pt idx="102">
                  <c:v>152.76</c:v>
                </c:pt>
                <c:pt idx="103">
                  <c:v>153.18</c:v>
                </c:pt>
              </c:numCache>
            </c:numRef>
          </c:xVal>
          <c:yVal>
            <c:numRef>
              <c:f>'Scatter Plots'!$D$9:$D$112</c:f>
              <c:numCache>
                <c:formatCode>General</c:formatCode>
                <c:ptCount val="104"/>
                <c:pt idx="0">
                  <c:v>22.53</c:v>
                </c:pt>
                <c:pt idx="1">
                  <c:v>22.95</c:v>
                </c:pt>
                <c:pt idx="2">
                  <c:v>22.68</c:v>
                </c:pt>
                <c:pt idx="3">
                  <c:v>22.68</c:v>
                </c:pt>
                <c:pt idx="4">
                  <c:v>22.55</c:v>
                </c:pt>
                <c:pt idx="5">
                  <c:v>22.94</c:v>
                </c:pt>
                <c:pt idx="6">
                  <c:v>23.07</c:v>
                </c:pt>
                <c:pt idx="7">
                  <c:v>22.92</c:v>
                </c:pt>
                <c:pt idx="8">
                  <c:v>23.01</c:v>
                </c:pt>
                <c:pt idx="9">
                  <c:v>22.05</c:v>
                </c:pt>
                <c:pt idx="10">
                  <c:v>22.63</c:v>
                </c:pt>
                <c:pt idx="11">
                  <c:v>22.53</c:v>
                </c:pt>
                <c:pt idx="12">
                  <c:v>22.64</c:v>
                </c:pt>
                <c:pt idx="13">
                  <c:v>22.56</c:v>
                </c:pt>
                <c:pt idx="14">
                  <c:v>22.95</c:v>
                </c:pt>
                <c:pt idx="15">
                  <c:v>23.37</c:v>
                </c:pt>
                <c:pt idx="16">
                  <c:v>23.44</c:v>
                </c:pt>
                <c:pt idx="17">
                  <c:v>23.36</c:v>
                </c:pt>
                <c:pt idx="18">
                  <c:v>22.95</c:v>
                </c:pt>
                <c:pt idx="19">
                  <c:v>22.64</c:v>
                </c:pt>
                <c:pt idx="20">
                  <c:v>22.89</c:v>
                </c:pt>
                <c:pt idx="21">
                  <c:v>22.72</c:v>
                </c:pt>
                <c:pt idx="22">
                  <c:v>23.29</c:v>
                </c:pt>
                <c:pt idx="23">
                  <c:v>23.12</c:v>
                </c:pt>
                <c:pt idx="24">
                  <c:v>22.9</c:v>
                </c:pt>
                <c:pt idx="25">
                  <c:v>22.67</c:v>
                </c:pt>
                <c:pt idx="26">
                  <c:v>23.12</c:v>
                </c:pt>
                <c:pt idx="27">
                  <c:v>23.08</c:v>
                </c:pt>
                <c:pt idx="28">
                  <c:v>23.4</c:v>
                </c:pt>
                <c:pt idx="29">
                  <c:v>24.06</c:v>
                </c:pt>
                <c:pt idx="30">
                  <c:v>24.58</c:v>
                </c:pt>
                <c:pt idx="31">
                  <c:v>24.58</c:v>
                </c:pt>
                <c:pt idx="32">
                  <c:v>24.52</c:v>
                </c:pt>
                <c:pt idx="33">
                  <c:v>24.78</c:v>
                </c:pt>
                <c:pt idx="34">
                  <c:v>24.79</c:v>
                </c:pt>
                <c:pt idx="35">
                  <c:v>24.58</c:v>
                </c:pt>
                <c:pt idx="36">
                  <c:v>24.23</c:v>
                </c:pt>
                <c:pt idx="37">
                  <c:v>24.57</c:v>
                </c:pt>
                <c:pt idx="38">
                  <c:v>24.68</c:v>
                </c:pt>
                <c:pt idx="39">
                  <c:v>25.5</c:v>
                </c:pt>
                <c:pt idx="40">
                  <c:v>25.23</c:v>
                </c:pt>
                <c:pt idx="41">
                  <c:v>25.44</c:v>
                </c:pt>
                <c:pt idx="42">
                  <c:v>25.25</c:v>
                </c:pt>
                <c:pt idx="43">
                  <c:v>25.21</c:v>
                </c:pt>
                <c:pt idx="44">
                  <c:v>25.26</c:v>
                </c:pt>
                <c:pt idx="45">
                  <c:v>25.35</c:v>
                </c:pt>
                <c:pt idx="46">
                  <c:v>25.31</c:v>
                </c:pt>
                <c:pt idx="47">
                  <c:v>25.3</c:v>
                </c:pt>
                <c:pt idx="48">
                  <c:v>25.32</c:v>
                </c:pt>
                <c:pt idx="49">
                  <c:v>25.18</c:v>
                </c:pt>
                <c:pt idx="50">
                  <c:v>25.22</c:v>
                </c:pt>
                <c:pt idx="51">
                  <c:v>24.86</c:v>
                </c:pt>
                <c:pt idx="52">
                  <c:v>24.44</c:v>
                </c:pt>
                <c:pt idx="53">
                  <c:v>23.02</c:v>
                </c:pt>
                <c:pt idx="54">
                  <c:v>22.94</c:v>
                </c:pt>
                <c:pt idx="55">
                  <c:v>23.07</c:v>
                </c:pt>
                <c:pt idx="56">
                  <c:v>23.12</c:v>
                </c:pt>
                <c:pt idx="57">
                  <c:v>23.03</c:v>
                </c:pt>
                <c:pt idx="58">
                  <c:v>23.48</c:v>
                </c:pt>
                <c:pt idx="59">
                  <c:v>23.35</c:v>
                </c:pt>
                <c:pt idx="60">
                  <c:v>23.87</c:v>
                </c:pt>
                <c:pt idx="61">
                  <c:v>23.59</c:v>
                </c:pt>
                <c:pt idx="62">
                  <c:v>23.59</c:v>
                </c:pt>
                <c:pt idx="63">
                  <c:v>23.44</c:v>
                </c:pt>
                <c:pt idx="64">
                  <c:v>23.17</c:v>
                </c:pt>
                <c:pt idx="65">
                  <c:v>23.26</c:v>
                </c:pt>
                <c:pt idx="66">
                  <c:v>23.16</c:v>
                </c:pt>
                <c:pt idx="67">
                  <c:v>23.02</c:v>
                </c:pt>
                <c:pt idx="68">
                  <c:v>22.92</c:v>
                </c:pt>
                <c:pt idx="69">
                  <c:v>22.65</c:v>
                </c:pt>
                <c:pt idx="70">
                  <c:v>22.34</c:v>
                </c:pt>
                <c:pt idx="71">
                  <c:v>22.81</c:v>
                </c:pt>
                <c:pt idx="72">
                  <c:v>22.71</c:v>
                </c:pt>
                <c:pt idx="73">
                  <c:v>22.74</c:v>
                </c:pt>
                <c:pt idx="74">
                  <c:v>23.07</c:v>
                </c:pt>
                <c:pt idx="75">
                  <c:v>22.71</c:v>
                </c:pt>
                <c:pt idx="76">
                  <c:v>23.63</c:v>
                </c:pt>
                <c:pt idx="77">
                  <c:v>23.98</c:v>
                </c:pt>
                <c:pt idx="78">
                  <c:v>23.89</c:v>
                </c:pt>
                <c:pt idx="79">
                  <c:v>23.65</c:v>
                </c:pt>
                <c:pt idx="80">
                  <c:v>23.34</c:v>
                </c:pt>
                <c:pt idx="81">
                  <c:v>23.61</c:v>
                </c:pt>
                <c:pt idx="82">
                  <c:v>23.53</c:v>
                </c:pt>
                <c:pt idx="83">
                  <c:v>23.77</c:v>
                </c:pt>
                <c:pt idx="84">
                  <c:v>23.85</c:v>
                </c:pt>
                <c:pt idx="85">
                  <c:v>23.74</c:v>
                </c:pt>
                <c:pt idx="86">
                  <c:v>23.96</c:v>
                </c:pt>
                <c:pt idx="87">
                  <c:v>23.98</c:v>
                </c:pt>
                <c:pt idx="88">
                  <c:v>24.15</c:v>
                </c:pt>
                <c:pt idx="89">
                  <c:v>24.07</c:v>
                </c:pt>
                <c:pt idx="90">
                  <c:v>24</c:v>
                </c:pt>
                <c:pt idx="91">
                  <c:v>24.06</c:v>
                </c:pt>
                <c:pt idx="92">
                  <c:v>23.99</c:v>
                </c:pt>
                <c:pt idx="93">
                  <c:v>22.57</c:v>
                </c:pt>
                <c:pt idx="94">
                  <c:v>22.74</c:v>
                </c:pt>
                <c:pt idx="95">
                  <c:v>23.05</c:v>
                </c:pt>
                <c:pt idx="96">
                  <c:v>23.04</c:v>
                </c:pt>
                <c:pt idx="97">
                  <c:v>23.39</c:v>
                </c:pt>
                <c:pt idx="98">
                  <c:v>23.36</c:v>
                </c:pt>
                <c:pt idx="99">
                  <c:v>23.25</c:v>
                </c:pt>
                <c:pt idx="100">
                  <c:v>23.24</c:v>
                </c:pt>
                <c:pt idx="101">
                  <c:v>22.91</c:v>
                </c:pt>
                <c:pt idx="102">
                  <c:v>22.41</c:v>
                </c:pt>
                <c:pt idx="103">
                  <c:v>22.63</c:v>
                </c:pt>
              </c:numCache>
            </c:numRef>
          </c:yVal>
          <c:smooth val="0"/>
          <c:extLst>
            <c:ext xmlns:c16="http://schemas.microsoft.com/office/drawing/2014/chart" uri="{C3380CC4-5D6E-409C-BE32-E72D297353CC}">
              <c16:uniqueId val="{00000000-E3A0-43C9-9E14-758FB1A32BBB}"/>
            </c:ext>
          </c:extLst>
        </c:ser>
        <c:dLbls>
          <c:showLegendKey val="0"/>
          <c:showVal val="0"/>
          <c:showCatName val="0"/>
          <c:showSerName val="0"/>
          <c:showPercent val="0"/>
          <c:showBubbleSize val="0"/>
        </c:dLbls>
        <c:axId val="491578872"/>
        <c:axId val="491580472"/>
      </c:scatterChart>
      <c:valAx>
        <c:axId val="491578872"/>
        <c:scaling>
          <c:orientation val="minMax"/>
          <c:min val="1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Apple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1580472"/>
        <c:crosses val="autoZero"/>
        <c:crossBetween val="midCat"/>
      </c:valAx>
      <c:valAx>
        <c:axId val="4915804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Bank of America</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1578872"/>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[excel_overall_file-6-6-20pm.xlsx]Pivot Tables and Charts!PivotTable4</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Pivot</a:t>
            </a:r>
            <a:r>
              <a:rPr lang="en-US" baseline="0"/>
              <a:t> Chart - Manufacturer and Average Fiber in grams of their Cereal</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'Pivot Tables and Charts'!$H$16</c:f>
              <c:strCache>
                <c:ptCount val="1"/>
                <c:pt idx="0">
                  <c:v>Total</c:v>
                </c:pt>
              </c:strCache>
            </c:strRef>
          </c:tx>
          <c:spPr>
            <a:solidFill>
              <a:schemeClr val="accent1"/>
            </a:solidFill>
            <a:ln>
              <a:noFill/>
            </a:ln>
            <a:effectLst/>
          </c:spPr>
          <c:invertIfNegative val="0"/>
          <c:cat>
            <c:strRef>
              <c:f>'Pivot Tables and Charts'!$G$17:$G$24</c:f>
              <c:strCache>
                <c:ptCount val="7"/>
                <c:pt idx="0">
                  <c:v>A</c:v>
                </c:pt>
                <c:pt idx="1">
                  <c:v>G</c:v>
                </c:pt>
                <c:pt idx="2">
                  <c:v>K</c:v>
                </c:pt>
                <c:pt idx="3">
                  <c:v>N</c:v>
                </c:pt>
                <c:pt idx="4">
                  <c:v>P</c:v>
                </c:pt>
                <c:pt idx="5">
                  <c:v>Q</c:v>
                </c:pt>
                <c:pt idx="6">
                  <c:v>R</c:v>
                </c:pt>
              </c:strCache>
            </c:strRef>
          </c:cat>
          <c:val>
            <c:numRef>
              <c:f>'Pivot Tables and Charts'!$H$17:$H$24</c:f>
              <c:numCache>
                <c:formatCode>0.00</c:formatCode>
                <c:ptCount val="7"/>
                <c:pt idx="0">
                  <c:v>0</c:v>
                </c:pt>
                <c:pt idx="1">
                  <c:v>1.2727272727272727</c:v>
                </c:pt>
                <c:pt idx="2">
                  <c:v>2.7391304347826089</c:v>
                </c:pt>
                <c:pt idx="3">
                  <c:v>4</c:v>
                </c:pt>
                <c:pt idx="4">
                  <c:v>2.7777777777777777</c:v>
                </c:pt>
                <c:pt idx="5">
                  <c:v>1.3374999999999999</c:v>
                </c:pt>
                <c:pt idx="6">
                  <c:v>1.875</c:v>
                </c:pt>
              </c:numCache>
            </c:numRef>
          </c:val>
          <c:extLst>
            <c:ext xmlns:c16="http://schemas.microsoft.com/office/drawing/2014/chart" uri="{C3380CC4-5D6E-409C-BE32-E72D297353CC}">
              <c16:uniqueId val="{00000000-E03C-4EE9-B631-02E8D6D77104}"/>
            </c:ext>
          </c:extLst>
        </c:ser>
        <c:dLbls>
          <c:showLegendKey val="0"/>
          <c:showVal val="0"/>
          <c:showCatName val="0"/>
          <c:showSerName val="0"/>
          <c:showPercent val="0"/>
          <c:showBubbleSize val="0"/>
        </c:dLbls>
        <c:gapWidth val="219"/>
        <c:overlap val="-27"/>
        <c:axId val="622198352"/>
        <c:axId val="622202512"/>
      </c:barChart>
      <c:catAx>
        <c:axId val="6221983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Manufacturer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2202512"/>
        <c:crosses val="autoZero"/>
        <c:auto val="1"/>
        <c:lblAlgn val="ctr"/>
        <c:lblOffset val="100"/>
        <c:noMultiLvlLbl val="0"/>
      </c:catAx>
      <c:valAx>
        <c:axId val="6222025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Average</a:t>
                </a:r>
                <a:r>
                  <a:rPr lang="en-US" baseline="0"/>
                  <a:t> </a:t>
                </a:r>
                <a:r>
                  <a:rPr lang="en-US"/>
                  <a:t>Fiber in Grams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2198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[excel_overall_file-6-6-20pm.xlsx]Pivot Tables and Charts!PivotTable2</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0" i="0" baseline="0">
                <a:effectLst/>
              </a:rPr>
              <a:t>Pivot Chart - Bran Cereals - Carbohydrates and Fiber</a:t>
            </a:r>
            <a:endParaRPr lang="en-US">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'Pivot Tables and Charts'!$B$16</c:f>
              <c:strCache>
                <c:ptCount val="1"/>
                <c:pt idx="0">
                  <c:v>Sum of carbo</c:v>
                </c:pt>
              </c:strCache>
            </c:strRef>
          </c:tx>
          <c:spPr>
            <a:solidFill>
              <a:schemeClr val="accent1"/>
            </a:solidFill>
            <a:ln>
              <a:noFill/>
            </a:ln>
            <a:effectLst/>
          </c:spPr>
          <c:invertIfNegative val="0"/>
          <c:cat>
            <c:strRef>
              <c:f>'Pivot Tables and Charts'!$A$17:$A$30</c:f>
              <c:strCache>
                <c:ptCount val="13"/>
                <c:pt idx="0">
                  <c:v>100% Bran</c:v>
                </c:pt>
                <c:pt idx="1">
                  <c:v>100% Natural Bran</c:v>
                </c:pt>
                <c:pt idx="2">
                  <c:v>All-Bran</c:v>
                </c:pt>
                <c:pt idx="3">
                  <c:v>All-Bran with Extra Fiber</c:v>
                </c:pt>
                <c:pt idx="4">
                  <c:v>Bran Chex</c:v>
                </c:pt>
                <c:pt idx="5">
                  <c:v>Bran Flakes</c:v>
                </c:pt>
                <c:pt idx="6">
                  <c:v>Cracklin' Oat Bran</c:v>
                </c:pt>
                <c:pt idx="7">
                  <c:v>Fruitful Bran</c:v>
                </c:pt>
                <c:pt idx="8">
                  <c:v>Post Nat. Raisin Bran</c:v>
                </c:pt>
                <c:pt idx="9">
                  <c:v>Raisin Bran</c:v>
                </c:pt>
                <c:pt idx="10">
                  <c:v>Raisin Nut Bran</c:v>
                </c:pt>
                <c:pt idx="11">
                  <c:v>Shredded Wheat 'n'Bran</c:v>
                </c:pt>
                <c:pt idx="12">
                  <c:v>Total Raisin Bran</c:v>
                </c:pt>
              </c:strCache>
            </c:strRef>
          </c:cat>
          <c:val>
            <c:numRef>
              <c:f>'Pivot Tables and Charts'!$B$17:$B$30</c:f>
              <c:numCache>
                <c:formatCode>General</c:formatCode>
                <c:ptCount val="13"/>
                <c:pt idx="0">
                  <c:v>5</c:v>
                </c:pt>
                <c:pt idx="1">
                  <c:v>8</c:v>
                </c:pt>
                <c:pt idx="2">
                  <c:v>7</c:v>
                </c:pt>
                <c:pt idx="3">
                  <c:v>8</c:v>
                </c:pt>
                <c:pt idx="4">
                  <c:v>15</c:v>
                </c:pt>
                <c:pt idx="5">
                  <c:v>13</c:v>
                </c:pt>
                <c:pt idx="6">
                  <c:v>10</c:v>
                </c:pt>
                <c:pt idx="7">
                  <c:v>14</c:v>
                </c:pt>
                <c:pt idx="8">
                  <c:v>11</c:v>
                </c:pt>
                <c:pt idx="9">
                  <c:v>14</c:v>
                </c:pt>
                <c:pt idx="10">
                  <c:v>10.5</c:v>
                </c:pt>
                <c:pt idx="11">
                  <c:v>19</c:v>
                </c:pt>
                <c:pt idx="12">
                  <c:v>15</c:v>
                </c:pt>
              </c:numCache>
            </c:numRef>
          </c:val>
          <c:extLst>
            <c:ext xmlns:c16="http://schemas.microsoft.com/office/drawing/2014/chart" uri="{C3380CC4-5D6E-409C-BE32-E72D297353CC}">
              <c16:uniqueId val="{00000000-1EA9-4897-8962-F354D97BE7F3}"/>
            </c:ext>
          </c:extLst>
        </c:ser>
        <c:ser>
          <c:idx val="1"/>
          <c:order val="1"/>
          <c:tx>
            <c:strRef>
              <c:f>'Pivot Tables and Charts'!$C$16</c:f>
              <c:strCache>
                <c:ptCount val="1"/>
                <c:pt idx="0">
                  <c:v>Sum of fiber</c:v>
                </c:pt>
              </c:strCache>
            </c:strRef>
          </c:tx>
          <c:spPr>
            <a:solidFill>
              <a:schemeClr val="accent2"/>
            </a:solidFill>
            <a:ln>
              <a:noFill/>
            </a:ln>
            <a:effectLst/>
          </c:spPr>
          <c:invertIfNegative val="0"/>
          <c:cat>
            <c:strRef>
              <c:f>'Pivot Tables and Charts'!$A$17:$A$30</c:f>
              <c:strCache>
                <c:ptCount val="13"/>
                <c:pt idx="0">
                  <c:v>100% Bran</c:v>
                </c:pt>
                <c:pt idx="1">
                  <c:v>100% Natural Bran</c:v>
                </c:pt>
                <c:pt idx="2">
                  <c:v>All-Bran</c:v>
                </c:pt>
                <c:pt idx="3">
                  <c:v>All-Bran with Extra Fiber</c:v>
                </c:pt>
                <c:pt idx="4">
                  <c:v>Bran Chex</c:v>
                </c:pt>
                <c:pt idx="5">
                  <c:v>Bran Flakes</c:v>
                </c:pt>
                <c:pt idx="6">
                  <c:v>Cracklin' Oat Bran</c:v>
                </c:pt>
                <c:pt idx="7">
                  <c:v>Fruitful Bran</c:v>
                </c:pt>
                <c:pt idx="8">
                  <c:v>Post Nat. Raisin Bran</c:v>
                </c:pt>
                <c:pt idx="9">
                  <c:v>Raisin Bran</c:v>
                </c:pt>
                <c:pt idx="10">
                  <c:v>Raisin Nut Bran</c:v>
                </c:pt>
                <c:pt idx="11">
                  <c:v>Shredded Wheat 'n'Bran</c:v>
                </c:pt>
                <c:pt idx="12">
                  <c:v>Total Raisin Bran</c:v>
                </c:pt>
              </c:strCache>
            </c:strRef>
          </c:cat>
          <c:val>
            <c:numRef>
              <c:f>'Pivot Tables and Charts'!$C$17:$C$30</c:f>
              <c:numCache>
                <c:formatCode>General</c:formatCode>
                <c:ptCount val="13"/>
                <c:pt idx="0">
                  <c:v>10</c:v>
                </c:pt>
                <c:pt idx="1">
                  <c:v>2</c:v>
                </c:pt>
                <c:pt idx="2">
                  <c:v>9</c:v>
                </c:pt>
                <c:pt idx="3">
                  <c:v>14</c:v>
                </c:pt>
                <c:pt idx="4">
                  <c:v>4</c:v>
                </c:pt>
                <c:pt idx="5">
                  <c:v>5</c:v>
                </c:pt>
                <c:pt idx="6">
                  <c:v>4</c:v>
                </c:pt>
                <c:pt idx="7">
                  <c:v>5</c:v>
                </c:pt>
                <c:pt idx="8">
                  <c:v>6</c:v>
                </c:pt>
                <c:pt idx="9">
                  <c:v>5</c:v>
                </c:pt>
                <c:pt idx="10">
                  <c:v>2.5</c:v>
                </c:pt>
                <c:pt idx="11">
                  <c:v>4</c:v>
                </c:pt>
                <c:pt idx="12">
                  <c:v>4</c:v>
                </c:pt>
              </c:numCache>
            </c:numRef>
          </c:val>
          <c:extLst>
            <c:ext xmlns:c16="http://schemas.microsoft.com/office/drawing/2014/chart" uri="{C3380CC4-5D6E-409C-BE32-E72D297353CC}">
              <c16:uniqueId val="{00000001-1EA9-4897-8962-F354D97BE7F3}"/>
            </c:ext>
          </c:extLst>
        </c:ser>
        <c:dLbls>
          <c:showLegendKey val="0"/>
          <c:showVal val="0"/>
          <c:showCatName val="0"/>
          <c:showSerName val="0"/>
          <c:showPercent val="0"/>
          <c:showBubbleSize val="0"/>
        </c:dLbls>
        <c:gapWidth val="219"/>
        <c:overlap val="-27"/>
        <c:axId val="622209552"/>
        <c:axId val="622208912"/>
      </c:barChart>
      <c:catAx>
        <c:axId val="6222095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Name of Cereal</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2208912"/>
        <c:crosses val="autoZero"/>
        <c:auto val="1"/>
        <c:lblAlgn val="ctr"/>
        <c:lblOffset val="100"/>
        <c:noMultiLvlLbl val="0"/>
      </c:catAx>
      <c:valAx>
        <c:axId val="6222089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Grams Carbohydrates</a:t>
                </a:r>
                <a:r>
                  <a:rPr lang="en-US" baseline="0"/>
                  <a:t> and Fiber</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220955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numDim type="val">
        <cx:f>_xlchart.v1.0</cx:f>
      </cx:numDim>
    </cx:data>
  </cx:chartData>
  <cx:chart>
    <cx:title pos="t" align="ctr" overlay="0">
      <cx:tx>
        <cx:txData>
          <cx:v>Positive Skew</cx:v>
        </cx:txData>
      </cx:tx>
      <cx:txPr>
        <a:bodyPr spcFirstLastPara="1" vertOverflow="ellipsis" horzOverflow="overflow" wrap="square" lIns="0" tIns="0" rIns="0" bIns="0" anchor="ctr" anchorCtr="1"/>
        <a:lstStyle/>
        <a:p>
          <a:pPr algn="ctr" rtl="0">
            <a:defRPr/>
          </a:pPr>
          <a:r>
            <a:rPr lang="en-US" sz="1400" b="0" i="0" u="none" strike="noStrike" baseline="0">
              <a:solidFill>
                <a:sysClr val="windowText" lastClr="000000">
                  <a:lumMod val="65000"/>
                  <a:lumOff val="35000"/>
                </a:sysClr>
              </a:solidFill>
              <a:latin typeface="Calibri" panose="020F0502020204030204"/>
            </a:rPr>
            <a:t>Positive Skew</a:t>
          </a:r>
        </a:p>
      </cx:txPr>
    </cx:title>
    <cx:plotArea>
      <cx:plotAreaRegion>
        <cx:series layoutId="clusteredColumn" uniqueId="{EA1C1829-A430-4C88-BEBD-1063AB4DD3A8}">
          <cx:dataId val="0"/>
          <cx:layoutPr>
            <cx:binning intervalClosed="r">
              <cx:binCount val="7"/>
            </cx:binning>
          </cx:layoutPr>
        </cx:series>
      </cx:plotAreaRegion>
      <cx:axis id="0" hidden="1">
        <cx:catScaling gapWidth="0"/>
        <cx:tickLabels/>
      </cx:axis>
      <cx:axis id="1">
        <cx:valScaling/>
        <cx:majorGridlines/>
        <cx:tickLabels/>
      </cx:axis>
    </cx:plotArea>
  </cx:chart>
</cx:chartSpace>
</file>

<file path=xl/charts/chartEx2.xml><?xml version="1.0" encoding="utf-8"?>
<cx:chartSpace xmlns:a="http://schemas.openxmlformats.org/drawingml/2006/main" xmlns:r="http://schemas.openxmlformats.org/officeDocument/2006/relationships" xmlns:cx="http://schemas.microsoft.com/office/drawing/2014/chartex">
  <cx:chartData>
    <cx:data id="0">
      <cx:numDim type="val">
        <cx:f>_xlchart.v1.1</cx:f>
      </cx:numDim>
    </cx:data>
  </cx:chartData>
  <cx:chart>
    <cx:title pos="t" align="ctr" overlay="0">
      <cx:tx>
        <cx:txData>
          <cx:v>Zero Skew</cx:v>
        </cx:txData>
      </cx:tx>
      <cx:txPr>
        <a:bodyPr spcFirstLastPara="1" vertOverflow="ellipsis" horzOverflow="overflow" wrap="square" lIns="0" tIns="0" rIns="0" bIns="0" anchor="ctr" anchorCtr="1"/>
        <a:lstStyle/>
        <a:p>
          <a:pPr algn="ctr" rtl="0">
            <a:defRPr/>
          </a:pPr>
          <a:r>
            <a:rPr lang="en-US" sz="1400" b="0" i="0" u="none" strike="noStrike" baseline="0">
              <a:solidFill>
                <a:sysClr val="windowText" lastClr="000000">
                  <a:lumMod val="65000"/>
                  <a:lumOff val="35000"/>
                </a:sysClr>
              </a:solidFill>
              <a:latin typeface="Calibri" panose="020F0502020204030204"/>
            </a:rPr>
            <a:t>Zero Skew</a:t>
          </a:r>
        </a:p>
      </cx:txPr>
    </cx:title>
    <cx:plotArea>
      <cx:plotAreaRegion>
        <cx:series layoutId="clusteredColumn" uniqueId="{BA8CC96E-3DAE-4076-9807-3A8638E5050F}">
          <cx:dataId val="0"/>
          <cx:layoutPr>
            <cx:binning intervalClosed="r">
              <cx:binCount val="7"/>
            </cx:binning>
          </cx:layoutPr>
        </cx:series>
      </cx:plotAreaRegion>
      <cx:axis id="0" hidden="1">
        <cx:catScaling gapWidth="0"/>
        <cx:tickLabels/>
      </cx:axis>
      <cx:axis id="1">
        <cx:valScaling/>
        <cx:majorGridlines/>
        <cx:tickLabels/>
      </cx:axis>
    </cx:plotArea>
  </cx:chart>
</cx:chartSpace>
</file>

<file path=xl/charts/chartEx3.xml><?xml version="1.0" encoding="utf-8"?>
<cx:chartSpace xmlns:a="http://schemas.openxmlformats.org/drawingml/2006/main" xmlns:r="http://schemas.openxmlformats.org/officeDocument/2006/relationships" xmlns:cx="http://schemas.microsoft.com/office/drawing/2014/chartex">
  <cx:chartData>
    <cx:data id="0">
      <cx:numDim type="val">
        <cx:f>_xlchart.v1.2</cx:f>
      </cx:numDim>
    </cx:data>
  </cx:chartData>
  <cx:chart>
    <cx:title pos="t" align="ctr" overlay="0">
      <cx:tx>
        <cx:txData>
          <cx:v>Negative Skew</cx:v>
        </cx:txData>
      </cx:tx>
      <cx:txPr>
        <a:bodyPr spcFirstLastPara="1" vertOverflow="ellipsis" horzOverflow="overflow" wrap="square" lIns="0" tIns="0" rIns="0" bIns="0" anchor="ctr" anchorCtr="1"/>
        <a:lstStyle/>
        <a:p>
          <a:pPr algn="ctr" rtl="0">
            <a:defRPr/>
          </a:pPr>
          <a:r>
            <a:rPr lang="en-US" sz="1400" b="0" i="0" u="none" strike="noStrike" baseline="0">
              <a:solidFill>
                <a:sysClr val="windowText" lastClr="000000">
                  <a:lumMod val="65000"/>
                  <a:lumOff val="35000"/>
                </a:sysClr>
              </a:solidFill>
              <a:latin typeface="Calibri" panose="020F0502020204030204"/>
            </a:rPr>
            <a:t>Negative Skew</a:t>
          </a:r>
        </a:p>
      </cx:txPr>
    </cx:title>
    <cx:plotArea>
      <cx:plotAreaRegion>
        <cx:series layoutId="clusteredColumn" uniqueId="{36E6B58E-2AEB-418A-9640-78D6E6123954}">
          <cx:dataId val="0"/>
          <cx:layoutPr>
            <cx:binning intervalClosed="r">
              <cx:binCount val="7"/>
            </cx:binning>
          </cx:layoutPr>
        </cx:series>
      </cx:plotAreaRegion>
      <cx:axis id="0" hidden="1">
        <cx:catScaling gapWidth="0"/>
        <cx:tickLabels/>
      </cx:axis>
      <cx:axis id="1">
        <cx:valScaling/>
        <cx:majorGridlines/>
        <cx:tickLabels/>
      </cx:axis>
    </cx:plotArea>
  </cx:chart>
</cx:chartSpace>
</file>

<file path=xl/charts/chartEx4.xml><?xml version="1.0" encoding="utf-8"?>
<cx:chartSpace xmlns:a="http://schemas.openxmlformats.org/drawingml/2006/main" xmlns:r="http://schemas.openxmlformats.org/officeDocument/2006/relationships" xmlns:cx="http://schemas.microsoft.com/office/drawing/2014/chartex">
  <cx:chartData>
    <cx:data id="0">
      <cx:strDim type="cat">
        <cx:f>_xlchart.v1.3</cx:f>
      </cx:strDim>
      <cx:numDim type="val">
        <cx:f>_xlchart.v1.4</cx:f>
      </cx:numDim>
    </cx:data>
  </cx:chartData>
  <cx:chart>
    <cx:title pos="t" align="ctr" overlay="0">
      <cx:tx>
        <cx:txData>
          <cx:v>Hair Color</cx:v>
        </cx:txData>
      </cx:tx>
      <cx:txPr>
        <a:bodyPr spcFirstLastPara="1" vertOverflow="ellipsis" horzOverflow="overflow" wrap="square" lIns="0" tIns="0" rIns="0" bIns="0" anchor="ctr" anchorCtr="1"/>
        <a:lstStyle/>
        <a:p>
          <a:pPr algn="ctr" rtl="0">
            <a:defRPr/>
          </a:pPr>
          <a:r>
            <a:rPr lang="en-US" sz="1400" b="0" i="0" u="none" strike="noStrike" baseline="0">
              <a:solidFill>
                <a:sysClr val="windowText" lastClr="000000">
                  <a:lumMod val="65000"/>
                  <a:lumOff val="35000"/>
                </a:sysClr>
              </a:solidFill>
              <a:latin typeface="Calibri" panose="020F0502020204030204"/>
            </a:rPr>
            <a:t>Hair Color</a:t>
          </a:r>
        </a:p>
      </cx:txPr>
    </cx:title>
    <cx:plotArea>
      <cx:plotAreaRegion>
        <cx:series layoutId="clusteredColumn" uniqueId="{707A79E1-0685-44CB-B3A4-6706ECF953C8}">
          <cx:dataId val="0"/>
          <cx:layoutPr>
            <cx:aggregation/>
          </cx:layoutPr>
          <cx:axisId val="1"/>
        </cx:series>
        <cx:series layoutId="paretoLine" ownerIdx="0" uniqueId="{7D0A6292-9EDC-40E7-93A9-50E335B709C0}">
          <cx:axisId val="2"/>
        </cx:series>
      </cx:plotAreaRegion>
      <cx:axis id="0">
        <cx:catScaling gapWidth="0.400000006"/>
        <cx:tickLabels/>
      </cx:axis>
      <cx:axis id="1">
        <cx:valScaling/>
        <cx:majorGridlines/>
        <cx:tickLabels/>
      </cx:axis>
      <cx:axis id="2">
        <cx:valScaling max="1" min="0"/>
        <cx:units unit="percentage"/>
        <cx:tickLabels/>
      </cx:axis>
    </cx:plotArea>
  </cx:chart>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microsoft.com/office/2014/relationships/chartEx" Target="../charts/chartEx3.xml"/><Relationship Id="rId2" Type="http://schemas.microsoft.com/office/2014/relationships/chartEx" Target="../charts/chartEx2.xml"/><Relationship Id="rId1" Type="http://schemas.microsoft.com/office/2014/relationships/chartEx" Target="../charts/chartEx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microsoft.com/office/2014/relationships/chartEx" Target="../charts/chartEx4.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157162</xdr:colOff>
      <xdr:row>35</xdr:row>
      <xdr:rowOff>42862</xdr:rowOff>
    </xdr:from>
    <xdr:to>
      <xdr:col>7</xdr:col>
      <xdr:colOff>461962</xdr:colOff>
      <xdr:row>49</xdr:row>
      <xdr:rowOff>119062</xdr:rowOff>
    </xdr:to>
    <mc:AlternateContent xmlns:mc="http://schemas.openxmlformats.org/markup-compatibility/2006">
      <mc:Choice xmlns:cx1="http://schemas.microsoft.com/office/drawing/2015/9/8/chartex" Requires="cx1">
        <xdr:graphicFrame macro="">
          <xdr:nvGraphicFramePr>
            <xdr:cNvPr id="5" name="Chart 4">
              <a:extLst>
                <a:ext uri="{FF2B5EF4-FFF2-40B4-BE49-F238E27FC236}">
                  <a16:creationId xmlns:a16="http://schemas.microsoft.com/office/drawing/2014/main" id="{88C427AE-38A0-40D7-9A8F-66A74665E8E2}"/>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157162" y="7319962"/>
              <a:ext cx="4572000" cy="2743200"/>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9</xdr:col>
      <xdr:colOff>338137</xdr:colOff>
      <xdr:row>34</xdr:row>
      <xdr:rowOff>185737</xdr:rowOff>
    </xdr:from>
    <xdr:to>
      <xdr:col>17</xdr:col>
      <xdr:colOff>33337</xdr:colOff>
      <xdr:row>49</xdr:row>
      <xdr:rowOff>71437</xdr:rowOff>
    </xdr:to>
    <mc:AlternateContent xmlns:mc="http://schemas.openxmlformats.org/markup-compatibility/2006">
      <mc:Choice xmlns:cx1="http://schemas.microsoft.com/office/drawing/2015/9/8/chartex" Requires="cx1">
        <xdr:graphicFrame macro="">
          <xdr:nvGraphicFramePr>
            <xdr:cNvPr id="7" name="Chart 6">
              <a:extLst>
                <a:ext uri="{FF2B5EF4-FFF2-40B4-BE49-F238E27FC236}">
                  <a16:creationId xmlns:a16="http://schemas.microsoft.com/office/drawing/2014/main" id="{A0CE6E31-19DF-400B-B59E-9CD79C699DD4}"/>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5824537" y="7272337"/>
              <a:ext cx="4572000" cy="2743200"/>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19</xdr:col>
      <xdr:colOff>452437</xdr:colOff>
      <xdr:row>34</xdr:row>
      <xdr:rowOff>157162</xdr:rowOff>
    </xdr:from>
    <xdr:to>
      <xdr:col>27</xdr:col>
      <xdr:colOff>147637</xdr:colOff>
      <xdr:row>49</xdr:row>
      <xdr:rowOff>42862</xdr:rowOff>
    </xdr:to>
    <mc:AlternateContent xmlns:mc="http://schemas.openxmlformats.org/markup-compatibility/2006">
      <mc:Choice xmlns:cx1="http://schemas.microsoft.com/office/drawing/2015/9/8/chartex" Requires="cx1">
        <xdr:graphicFrame macro="">
          <xdr:nvGraphicFramePr>
            <xdr:cNvPr id="8" name="Chart 7">
              <a:extLst>
                <a:ext uri="{FF2B5EF4-FFF2-40B4-BE49-F238E27FC236}">
                  <a16:creationId xmlns:a16="http://schemas.microsoft.com/office/drawing/2014/main" id="{7C9F8CE5-2616-4B10-8F7A-A72B4A0A712E}"/>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3"/>
            </a:graphicData>
          </a:graphic>
        </xdr:graphicFrame>
      </mc:Choice>
      <mc:Fallback>
        <xdr:sp macro="" textlink="">
          <xdr:nvSpPr>
            <xdr:cNvPr id="0" name=""/>
            <xdr:cNvSpPr>
              <a:spLocks noTextEdit="1"/>
            </xdr:cNvSpPr>
          </xdr:nvSpPr>
          <xdr:spPr>
            <a:xfrm>
              <a:off x="12034837" y="7243762"/>
              <a:ext cx="4572000" cy="2743200"/>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xdr:from>
      <xdr:col>0</xdr:col>
      <xdr:colOff>45389</xdr:colOff>
      <xdr:row>13</xdr:row>
      <xdr:rowOff>95367</xdr:rowOff>
    </xdr:from>
    <xdr:to>
      <xdr:col>6</xdr:col>
      <xdr:colOff>400050</xdr:colOff>
      <xdr:row>30</xdr:row>
      <xdr:rowOff>104774</xdr:rowOff>
    </xdr:to>
    <xdr:graphicFrame macro="">
      <xdr:nvGraphicFramePr>
        <xdr:cNvPr id="2" name="Chart 1">
          <a:extLst>
            <a:ext uri="{FF2B5EF4-FFF2-40B4-BE49-F238E27FC236}">
              <a16:creationId xmlns:a16="http://schemas.microsoft.com/office/drawing/2014/main" id="{5A2E17D9-C970-44AC-8501-DEBDAA9407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222885</xdr:colOff>
      <xdr:row>14</xdr:row>
      <xdr:rowOff>137160</xdr:rowOff>
    </xdr:from>
    <xdr:to>
      <xdr:col>13</xdr:col>
      <xdr:colOff>253695</xdr:colOff>
      <xdr:row>29</xdr:row>
      <xdr:rowOff>148472</xdr:rowOff>
    </xdr:to>
    <xdr:graphicFrame macro="">
      <xdr:nvGraphicFramePr>
        <xdr:cNvPr id="3" name="Chart 2">
          <a:extLst>
            <a:ext uri="{FF2B5EF4-FFF2-40B4-BE49-F238E27FC236}">
              <a16:creationId xmlns:a16="http://schemas.microsoft.com/office/drawing/2014/main" id="{43AA090B-19AE-4025-B3C8-8D3F352A9B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481012</xdr:colOff>
      <xdr:row>37</xdr:row>
      <xdr:rowOff>14287</xdr:rowOff>
    </xdr:from>
    <xdr:to>
      <xdr:col>12</xdr:col>
      <xdr:colOff>176212</xdr:colOff>
      <xdr:row>51</xdr:row>
      <xdr:rowOff>52387</xdr:rowOff>
    </xdr:to>
    <xdr:graphicFrame macro="">
      <xdr:nvGraphicFramePr>
        <xdr:cNvPr id="4" name="Chart 3">
          <a:extLst>
            <a:ext uri="{FF2B5EF4-FFF2-40B4-BE49-F238E27FC236}">
              <a16:creationId xmlns:a16="http://schemas.microsoft.com/office/drawing/2014/main" id="{305F90DE-D13A-4A8D-8584-594FD626DD5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414337</xdr:colOff>
      <xdr:row>58</xdr:row>
      <xdr:rowOff>185737</xdr:rowOff>
    </xdr:from>
    <xdr:to>
      <xdr:col>12</xdr:col>
      <xdr:colOff>109537</xdr:colOff>
      <xdr:row>73</xdr:row>
      <xdr:rowOff>71437</xdr:rowOff>
    </xdr:to>
    <mc:AlternateContent xmlns:mc="http://schemas.openxmlformats.org/markup-compatibility/2006">
      <mc:Choice xmlns:cx1="http://schemas.microsoft.com/office/drawing/2015/9/8/chartex" Requires="cx1">
        <xdr:graphicFrame macro="">
          <xdr:nvGraphicFramePr>
            <xdr:cNvPr id="5" name="Chart 4">
              <a:extLst>
                <a:ext uri="{FF2B5EF4-FFF2-40B4-BE49-F238E27FC236}">
                  <a16:creationId xmlns:a16="http://schemas.microsoft.com/office/drawing/2014/main" id="{4DA4B7AD-CFD0-4443-87D7-539ADC19C004}"/>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4"/>
            </a:graphicData>
          </a:graphic>
        </xdr:graphicFrame>
      </mc:Choice>
      <mc:Fallback>
        <xdr:sp macro="" textlink="">
          <xdr:nvSpPr>
            <xdr:cNvPr id="0" name=""/>
            <xdr:cNvSpPr>
              <a:spLocks noTextEdit="1"/>
            </xdr:cNvSpPr>
          </xdr:nvSpPr>
          <xdr:spPr>
            <a:xfrm>
              <a:off x="3357562" y="12320587"/>
              <a:ext cx="4572000" cy="2743200"/>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xdr:from>
      <xdr:col>5</xdr:col>
      <xdr:colOff>428625</xdr:colOff>
      <xdr:row>5</xdr:row>
      <xdr:rowOff>100012</xdr:rowOff>
    </xdr:from>
    <xdr:to>
      <xdr:col>13</xdr:col>
      <xdr:colOff>123825</xdr:colOff>
      <xdr:row>19</xdr:row>
      <xdr:rowOff>157162</xdr:rowOff>
    </xdr:to>
    <xdr:graphicFrame macro="">
      <xdr:nvGraphicFramePr>
        <xdr:cNvPr id="2" name="Chart 1">
          <a:extLst>
            <a:ext uri="{FF2B5EF4-FFF2-40B4-BE49-F238E27FC236}">
              <a16:creationId xmlns:a16="http://schemas.microsoft.com/office/drawing/2014/main" id="{0855C70A-8628-4007-A52C-D2DB92B8B59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481012</xdr:colOff>
      <xdr:row>22</xdr:row>
      <xdr:rowOff>138112</xdr:rowOff>
    </xdr:from>
    <xdr:to>
      <xdr:col>13</xdr:col>
      <xdr:colOff>176212</xdr:colOff>
      <xdr:row>37</xdr:row>
      <xdr:rowOff>23812</xdr:rowOff>
    </xdr:to>
    <xdr:graphicFrame macro="">
      <xdr:nvGraphicFramePr>
        <xdr:cNvPr id="3" name="Chart 2">
          <a:extLst>
            <a:ext uri="{FF2B5EF4-FFF2-40B4-BE49-F238E27FC236}">
              <a16:creationId xmlns:a16="http://schemas.microsoft.com/office/drawing/2014/main" id="{5A2AF841-F58D-499A-82AD-3BD4C46B37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57150</xdr:colOff>
      <xdr:row>19</xdr:row>
      <xdr:rowOff>76200</xdr:rowOff>
    </xdr:from>
    <xdr:to>
      <xdr:col>2</xdr:col>
      <xdr:colOff>257175</xdr:colOff>
      <xdr:row>19</xdr:row>
      <xdr:rowOff>76200</xdr:rowOff>
    </xdr:to>
    <xdr:cxnSp macro="">
      <xdr:nvCxnSpPr>
        <xdr:cNvPr id="3" name="Straight Arrow Connector 2">
          <a:extLst>
            <a:ext uri="{FF2B5EF4-FFF2-40B4-BE49-F238E27FC236}">
              <a16:creationId xmlns:a16="http://schemas.microsoft.com/office/drawing/2014/main" id="{A20C6518-C9EE-4964-BC6F-EF3AB46CA52B}"/>
            </a:ext>
          </a:extLst>
        </xdr:cNvPr>
        <xdr:cNvCxnSpPr/>
      </xdr:nvCxnSpPr>
      <xdr:spPr>
        <a:xfrm flipH="1">
          <a:off x="2857500" y="3771900"/>
          <a:ext cx="200025" cy="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19</xdr:row>
      <xdr:rowOff>85725</xdr:rowOff>
    </xdr:from>
    <xdr:to>
      <xdr:col>7</xdr:col>
      <xdr:colOff>285750</xdr:colOff>
      <xdr:row>19</xdr:row>
      <xdr:rowOff>85725</xdr:rowOff>
    </xdr:to>
    <xdr:cxnSp macro="">
      <xdr:nvCxnSpPr>
        <xdr:cNvPr id="4" name="Straight Arrow Connector 3">
          <a:extLst>
            <a:ext uri="{FF2B5EF4-FFF2-40B4-BE49-F238E27FC236}">
              <a16:creationId xmlns:a16="http://schemas.microsoft.com/office/drawing/2014/main" id="{79B186F6-5BD9-41BB-B6D6-0F6C2F8FEB38}"/>
            </a:ext>
          </a:extLst>
        </xdr:cNvPr>
        <xdr:cNvCxnSpPr/>
      </xdr:nvCxnSpPr>
      <xdr:spPr>
        <a:xfrm flipH="1">
          <a:off x="5648325" y="3781425"/>
          <a:ext cx="200025" cy="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600075</xdr:colOff>
      <xdr:row>15</xdr:row>
      <xdr:rowOff>4762</xdr:rowOff>
    </xdr:from>
    <xdr:to>
      <xdr:col>16</xdr:col>
      <xdr:colOff>295275</xdr:colOff>
      <xdr:row>29</xdr:row>
      <xdr:rowOff>80962</xdr:rowOff>
    </xdr:to>
    <xdr:graphicFrame macro="">
      <xdr:nvGraphicFramePr>
        <xdr:cNvPr id="2" name="Chart 1">
          <a:extLst>
            <a:ext uri="{FF2B5EF4-FFF2-40B4-BE49-F238E27FC236}">
              <a16:creationId xmlns:a16="http://schemas.microsoft.com/office/drawing/2014/main" id="{8C52BACF-4BBA-4B3E-A086-2B531E72E17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31</xdr:row>
      <xdr:rowOff>23811</xdr:rowOff>
    </xdr:from>
    <xdr:to>
      <xdr:col>7</xdr:col>
      <xdr:colOff>657224</xdr:colOff>
      <xdr:row>54</xdr:row>
      <xdr:rowOff>180974</xdr:rowOff>
    </xdr:to>
    <xdr:graphicFrame macro="">
      <xdr:nvGraphicFramePr>
        <xdr:cNvPr id="3" name="Chart 2">
          <a:extLst>
            <a:ext uri="{FF2B5EF4-FFF2-40B4-BE49-F238E27FC236}">
              <a16:creationId xmlns:a16="http://schemas.microsoft.com/office/drawing/2014/main" id="{8DBFFD21-5CFB-4859-8769-68BB3BD406C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onathan Maas" refreshedDate="43988.519572569443" createdVersion="6" refreshedVersion="6" minRefreshableVersion="3" recordCount="77" xr:uid="{FFFE80F6-39BB-4F9A-8C84-5AA5B34BBF8F}">
  <cacheSource type="worksheet">
    <worksheetSource ref="A1:P78" sheet="Pivot Chart Dataset"/>
  </cacheSource>
  <cacheFields count="16">
    <cacheField name="name" numFmtId="0">
      <sharedItems count="77">
        <s v="100% Bran"/>
        <s v="100% Natural Bran"/>
        <s v="All-Bran"/>
        <s v="All-Bran with Extra Fiber"/>
        <s v="Almond Delight"/>
        <s v="Apple Cinnamon Cheerios"/>
        <s v="Apple Jacks"/>
        <s v="Basic 4"/>
        <s v="Bran Chex"/>
        <s v="Bran Flakes"/>
        <s v="Cap'n'Crunch"/>
        <s v="Cheerios"/>
        <s v="Cinnamon Toast Crunch"/>
        <s v="Clusters"/>
        <s v="Cocoa Puffs"/>
        <s v="Corn Chex"/>
        <s v="Corn Flakes"/>
        <s v="Corn Pops"/>
        <s v="Count Chocula"/>
        <s v="Cracklin' Oat Bran"/>
        <s v="Cream of Wheat (Quick)"/>
        <s v="Crispix"/>
        <s v="Crispy Wheat &amp; Raisins"/>
        <s v="Double Chex"/>
        <s v="Froot Loops"/>
        <s v="Frosted Flakes"/>
        <s v="Frosted Mini-Wheats"/>
        <s v="Fruit &amp; Fibre Dates; Walnuts; and Oats"/>
        <s v="Fruitful Bran"/>
        <s v="Fruity Pebbles"/>
        <s v="Golden Crisp"/>
        <s v="Golden Grahams"/>
        <s v="Grape Nuts Flakes"/>
        <s v="Grape-Nuts"/>
        <s v="Great Grains Pecan"/>
        <s v="Honey Graham Ohs"/>
        <s v="Honey Nut Cheerios"/>
        <s v="Honey-comb"/>
        <s v="Just Right Crunchy  Nuggets"/>
        <s v="Just Right Fruit &amp; Nut"/>
        <s v="Kix"/>
        <s v="Life"/>
        <s v="Lucky Charms"/>
        <s v="Maypo"/>
        <s v="Muesli Raisins; Dates; &amp; Almonds"/>
        <s v="Muesli Raisins; Peaches; &amp; Pecans"/>
        <s v="Mueslix Crispy Blend"/>
        <s v="Multi-Grain Cheerios"/>
        <s v="Nut&amp;Honey Crunch"/>
        <s v="Nutri-Grain Almond-Raisin"/>
        <s v="Nutri-grain Wheat"/>
        <s v="Oatmeal Raisin Crisp"/>
        <s v="Post Nat. Raisin Bran"/>
        <s v="Product 19"/>
        <s v="Puffed Rice"/>
        <s v="Puffed Wheat"/>
        <s v="Quaker Oat Squares"/>
        <s v="Quaker Oatmeal"/>
        <s v="Raisin Bran"/>
        <s v="Raisin Nut Bran"/>
        <s v="Raisin Squares"/>
        <s v="Rice Chex"/>
        <s v="Rice Krispies"/>
        <s v="Shredded Wheat"/>
        <s v="Shredded Wheat 'n'Bran"/>
        <s v="Shredded Wheat spoon size"/>
        <s v="Smacks"/>
        <s v="Special K"/>
        <s v="Strawberry Fruit Wheats"/>
        <s v="Total Corn Flakes"/>
        <s v="Total Raisin Bran"/>
        <s v="Total Whole Grain"/>
        <s v="Triples"/>
        <s v="Trix"/>
        <s v="Wheat Chex"/>
        <s v="Wheaties"/>
        <s v="Wheaties Honey Gold"/>
      </sharedItems>
    </cacheField>
    <cacheField name="mfr" numFmtId="0">
      <sharedItems count="7">
        <s v="N"/>
        <s v="Q"/>
        <s v="K"/>
        <s v="R"/>
        <s v="G"/>
        <s v="P"/>
        <s v="A"/>
      </sharedItems>
    </cacheField>
    <cacheField name="type" numFmtId="0">
      <sharedItems/>
    </cacheField>
    <cacheField name="calories" numFmtId="0">
      <sharedItems containsSemiMixedTypes="0" containsString="0" containsNumber="1" containsInteger="1" minValue="50" maxValue="160" count="11">
        <n v="70"/>
        <n v="120"/>
        <n v="50"/>
        <n v="110"/>
        <n v="130"/>
        <n v="90"/>
        <n v="100"/>
        <n v="140"/>
        <n v="150"/>
        <n v="160"/>
        <n v="80"/>
      </sharedItems>
    </cacheField>
    <cacheField name="protein" numFmtId="0">
      <sharedItems containsSemiMixedTypes="0" containsString="0" containsNumber="1" containsInteger="1" minValue="1" maxValue="6"/>
    </cacheField>
    <cacheField name="fat" numFmtId="0">
      <sharedItems containsSemiMixedTypes="0" containsString="0" containsNumber="1" containsInteger="1" minValue="0" maxValue="5"/>
    </cacheField>
    <cacheField name="sodium" numFmtId="0">
      <sharedItems containsSemiMixedTypes="0" containsString="0" containsNumber="1" containsInteger="1" minValue="0" maxValue="320"/>
    </cacheField>
    <cacheField name="fiber" numFmtId="0">
      <sharedItems containsSemiMixedTypes="0" containsString="0" containsNumber="1" minValue="0" maxValue="14" count="13">
        <n v="10"/>
        <n v="2"/>
        <n v="9"/>
        <n v="14"/>
        <n v="1"/>
        <n v="1.5"/>
        <n v="4"/>
        <n v="5"/>
        <n v="0"/>
        <n v="3"/>
        <n v="6"/>
        <n v="2.7"/>
        <n v="2.5"/>
      </sharedItems>
    </cacheField>
    <cacheField name="carbo" numFmtId="0">
      <sharedItems containsSemiMixedTypes="0" containsString="0" containsNumber="1" minValue="-1" maxValue="23" count="22">
        <n v="5"/>
        <n v="8"/>
        <n v="7"/>
        <n v="14"/>
        <n v="10.5"/>
        <n v="11"/>
        <n v="18"/>
        <n v="15"/>
        <n v="13"/>
        <n v="12"/>
        <n v="17"/>
        <n v="22"/>
        <n v="21"/>
        <n v="10"/>
        <n v="11.5"/>
        <n v="20"/>
        <n v="16"/>
        <n v="13.5"/>
        <n v="-1"/>
        <n v="23"/>
        <n v="19"/>
        <n v="9"/>
      </sharedItems>
    </cacheField>
    <cacheField name="sugars" numFmtId="0">
      <sharedItems containsSemiMixedTypes="0" containsString="0" containsNumber="1" containsInteger="1" minValue="-1" maxValue="15"/>
    </cacheField>
    <cacheField name="potass" numFmtId="0">
      <sharedItems containsSemiMixedTypes="0" containsString="0" containsNumber="1" containsInteger="1" minValue="-1" maxValue="330"/>
    </cacheField>
    <cacheField name="vitamins" numFmtId="0">
      <sharedItems containsSemiMixedTypes="0" containsString="0" containsNumber="1" containsInteger="1" minValue="0" maxValue="100"/>
    </cacheField>
    <cacheField name="shelf" numFmtId="0">
      <sharedItems containsSemiMixedTypes="0" containsString="0" containsNumber="1" containsInteger="1" minValue="1" maxValue="3" count="3">
        <n v="3"/>
        <n v="1"/>
        <n v="2"/>
      </sharedItems>
    </cacheField>
    <cacheField name="weight" numFmtId="0">
      <sharedItems containsSemiMixedTypes="0" containsString="0" containsNumber="1" minValue="0.5" maxValue="1.5"/>
    </cacheField>
    <cacheField name="cups" numFmtId="0">
      <sharedItems containsSemiMixedTypes="0" containsString="0" containsNumber="1" minValue="0.25" maxValue="1.5"/>
    </cacheField>
    <cacheField name="rating" numFmtId="0">
      <sharedItems containsSemiMixedTypes="0" containsString="0" containsNumber="1" minValue="18.042850999999999" maxValue="93.704911999999993"/>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7">
  <r>
    <x v="0"/>
    <x v="0"/>
    <s v="C"/>
    <x v="0"/>
    <n v="4"/>
    <n v="1"/>
    <n v="130"/>
    <x v="0"/>
    <x v="0"/>
    <n v="6"/>
    <n v="280"/>
    <n v="25"/>
    <x v="0"/>
    <n v="1"/>
    <n v="0.33"/>
    <n v="68.402973000000003"/>
  </r>
  <r>
    <x v="1"/>
    <x v="1"/>
    <s v="C"/>
    <x v="1"/>
    <n v="3"/>
    <n v="5"/>
    <n v="15"/>
    <x v="1"/>
    <x v="1"/>
    <n v="8"/>
    <n v="135"/>
    <n v="0"/>
    <x v="0"/>
    <n v="1"/>
    <n v="1"/>
    <n v="33.983679000000002"/>
  </r>
  <r>
    <x v="2"/>
    <x v="2"/>
    <s v="C"/>
    <x v="0"/>
    <n v="4"/>
    <n v="1"/>
    <n v="260"/>
    <x v="2"/>
    <x v="2"/>
    <n v="5"/>
    <n v="320"/>
    <n v="25"/>
    <x v="0"/>
    <n v="1"/>
    <n v="0.33"/>
    <n v="59.425505000000001"/>
  </r>
  <r>
    <x v="3"/>
    <x v="2"/>
    <s v="C"/>
    <x v="2"/>
    <n v="4"/>
    <n v="0"/>
    <n v="140"/>
    <x v="3"/>
    <x v="1"/>
    <n v="0"/>
    <n v="330"/>
    <n v="25"/>
    <x v="0"/>
    <n v="1"/>
    <n v="0.5"/>
    <n v="93.704911999999993"/>
  </r>
  <r>
    <x v="4"/>
    <x v="3"/>
    <s v="C"/>
    <x v="3"/>
    <n v="2"/>
    <n v="2"/>
    <n v="200"/>
    <x v="4"/>
    <x v="3"/>
    <n v="8"/>
    <n v="-1"/>
    <n v="25"/>
    <x v="0"/>
    <n v="1"/>
    <n v="0.75"/>
    <n v="34.384842999999996"/>
  </r>
  <r>
    <x v="5"/>
    <x v="4"/>
    <s v="C"/>
    <x v="3"/>
    <n v="2"/>
    <n v="2"/>
    <n v="180"/>
    <x v="5"/>
    <x v="4"/>
    <n v="10"/>
    <n v="70"/>
    <n v="25"/>
    <x v="1"/>
    <n v="1"/>
    <n v="0.75"/>
    <n v="29.509540999999999"/>
  </r>
  <r>
    <x v="6"/>
    <x v="2"/>
    <s v="C"/>
    <x v="3"/>
    <n v="2"/>
    <n v="0"/>
    <n v="125"/>
    <x v="4"/>
    <x v="5"/>
    <n v="14"/>
    <n v="30"/>
    <n v="25"/>
    <x v="2"/>
    <n v="1"/>
    <n v="1"/>
    <n v="33.174093999999997"/>
  </r>
  <r>
    <x v="7"/>
    <x v="4"/>
    <s v="C"/>
    <x v="4"/>
    <n v="3"/>
    <n v="2"/>
    <n v="210"/>
    <x v="1"/>
    <x v="6"/>
    <n v="8"/>
    <n v="100"/>
    <n v="25"/>
    <x v="0"/>
    <n v="1.33"/>
    <n v="0.75"/>
    <n v="37.038561999999999"/>
  </r>
  <r>
    <x v="8"/>
    <x v="3"/>
    <s v="C"/>
    <x v="5"/>
    <n v="2"/>
    <n v="1"/>
    <n v="200"/>
    <x v="6"/>
    <x v="7"/>
    <n v="6"/>
    <n v="125"/>
    <n v="25"/>
    <x v="1"/>
    <n v="1"/>
    <n v="0.67"/>
    <n v="49.120252999999998"/>
  </r>
  <r>
    <x v="9"/>
    <x v="5"/>
    <s v="C"/>
    <x v="5"/>
    <n v="3"/>
    <n v="0"/>
    <n v="210"/>
    <x v="7"/>
    <x v="8"/>
    <n v="5"/>
    <n v="190"/>
    <n v="25"/>
    <x v="0"/>
    <n v="1"/>
    <n v="0.67"/>
    <n v="53.313813000000003"/>
  </r>
  <r>
    <x v="10"/>
    <x v="1"/>
    <s v="C"/>
    <x v="1"/>
    <n v="1"/>
    <n v="2"/>
    <n v="220"/>
    <x v="8"/>
    <x v="9"/>
    <n v="12"/>
    <n v="35"/>
    <n v="25"/>
    <x v="2"/>
    <n v="1"/>
    <n v="0.75"/>
    <n v="18.042850999999999"/>
  </r>
  <r>
    <x v="11"/>
    <x v="4"/>
    <s v="C"/>
    <x v="3"/>
    <n v="6"/>
    <n v="2"/>
    <n v="290"/>
    <x v="1"/>
    <x v="10"/>
    <n v="1"/>
    <n v="105"/>
    <n v="25"/>
    <x v="1"/>
    <n v="1"/>
    <n v="1.25"/>
    <n v="50.764999000000003"/>
  </r>
  <r>
    <x v="12"/>
    <x v="4"/>
    <s v="C"/>
    <x v="1"/>
    <n v="1"/>
    <n v="3"/>
    <n v="210"/>
    <x v="8"/>
    <x v="8"/>
    <n v="9"/>
    <n v="45"/>
    <n v="25"/>
    <x v="2"/>
    <n v="1"/>
    <n v="0.75"/>
    <n v="19.823573"/>
  </r>
  <r>
    <x v="13"/>
    <x v="4"/>
    <s v="C"/>
    <x v="3"/>
    <n v="3"/>
    <n v="2"/>
    <n v="140"/>
    <x v="1"/>
    <x v="8"/>
    <n v="7"/>
    <n v="105"/>
    <n v="25"/>
    <x v="0"/>
    <n v="1"/>
    <n v="0.5"/>
    <n v="40.400207999999999"/>
  </r>
  <r>
    <x v="14"/>
    <x v="4"/>
    <s v="C"/>
    <x v="3"/>
    <n v="1"/>
    <n v="1"/>
    <n v="180"/>
    <x v="8"/>
    <x v="9"/>
    <n v="13"/>
    <n v="55"/>
    <n v="25"/>
    <x v="2"/>
    <n v="1"/>
    <n v="1"/>
    <n v="22.736446000000001"/>
  </r>
  <r>
    <x v="15"/>
    <x v="3"/>
    <s v="C"/>
    <x v="3"/>
    <n v="2"/>
    <n v="0"/>
    <n v="280"/>
    <x v="8"/>
    <x v="11"/>
    <n v="3"/>
    <n v="25"/>
    <n v="25"/>
    <x v="1"/>
    <n v="1"/>
    <n v="1"/>
    <n v="41.445019000000002"/>
  </r>
  <r>
    <x v="16"/>
    <x v="2"/>
    <s v="C"/>
    <x v="6"/>
    <n v="2"/>
    <n v="0"/>
    <n v="290"/>
    <x v="4"/>
    <x v="12"/>
    <n v="2"/>
    <n v="35"/>
    <n v="25"/>
    <x v="1"/>
    <n v="1"/>
    <n v="1"/>
    <n v="45.863323999999999"/>
  </r>
  <r>
    <x v="17"/>
    <x v="2"/>
    <s v="C"/>
    <x v="3"/>
    <n v="1"/>
    <n v="0"/>
    <n v="90"/>
    <x v="4"/>
    <x v="8"/>
    <n v="12"/>
    <n v="20"/>
    <n v="25"/>
    <x v="2"/>
    <n v="1"/>
    <n v="1"/>
    <n v="35.782791000000003"/>
  </r>
  <r>
    <x v="18"/>
    <x v="4"/>
    <s v="C"/>
    <x v="3"/>
    <n v="1"/>
    <n v="1"/>
    <n v="180"/>
    <x v="8"/>
    <x v="9"/>
    <n v="13"/>
    <n v="65"/>
    <n v="25"/>
    <x v="2"/>
    <n v="1"/>
    <n v="1"/>
    <n v="22.396512999999999"/>
  </r>
  <r>
    <x v="19"/>
    <x v="2"/>
    <s v="C"/>
    <x v="3"/>
    <n v="3"/>
    <n v="3"/>
    <n v="140"/>
    <x v="6"/>
    <x v="13"/>
    <n v="7"/>
    <n v="160"/>
    <n v="25"/>
    <x v="0"/>
    <n v="1"/>
    <n v="0.5"/>
    <n v="40.448771999999998"/>
  </r>
  <r>
    <x v="20"/>
    <x v="0"/>
    <s v="H"/>
    <x v="6"/>
    <n v="3"/>
    <n v="0"/>
    <n v="80"/>
    <x v="4"/>
    <x v="12"/>
    <n v="0"/>
    <n v="-1"/>
    <n v="0"/>
    <x v="2"/>
    <n v="1"/>
    <n v="1"/>
    <n v="64.533816000000002"/>
  </r>
  <r>
    <x v="21"/>
    <x v="2"/>
    <s v="C"/>
    <x v="3"/>
    <n v="2"/>
    <n v="0"/>
    <n v="220"/>
    <x v="4"/>
    <x v="12"/>
    <n v="3"/>
    <n v="30"/>
    <n v="25"/>
    <x v="0"/>
    <n v="1"/>
    <n v="1"/>
    <n v="46.895643999999997"/>
  </r>
  <r>
    <x v="22"/>
    <x v="4"/>
    <s v="C"/>
    <x v="6"/>
    <n v="2"/>
    <n v="1"/>
    <n v="140"/>
    <x v="1"/>
    <x v="5"/>
    <n v="10"/>
    <n v="120"/>
    <n v="25"/>
    <x v="0"/>
    <n v="1"/>
    <n v="0.75"/>
    <n v="36.176195999999997"/>
  </r>
  <r>
    <x v="23"/>
    <x v="3"/>
    <s v="C"/>
    <x v="6"/>
    <n v="2"/>
    <n v="0"/>
    <n v="190"/>
    <x v="4"/>
    <x v="6"/>
    <n v="5"/>
    <n v="80"/>
    <n v="25"/>
    <x v="0"/>
    <n v="1"/>
    <n v="0.75"/>
    <n v="44.330855999999997"/>
  </r>
  <r>
    <x v="24"/>
    <x v="2"/>
    <s v="C"/>
    <x v="3"/>
    <n v="2"/>
    <n v="1"/>
    <n v="125"/>
    <x v="4"/>
    <x v="5"/>
    <n v="13"/>
    <n v="30"/>
    <n v="25"/>
    <x v="2"/>
    <n v="1"/>
    <n v="1"/>
    <n v="32.207582000000002"/>
  </r>
  <r>
    <x v="25"/>
    <x v="2"/>
    <s v="C"/>
    <x v="3"/>
    <n v="1"/>
    <n v="0"/>
    <n v="200"/>
    <x v="4"/>
    <x v="3"/>
    <n v="11"/>
    <n v="25"/>
    <n v="25"/>
    <x v="1"/>
    <n v="1"/>
    <n v="0.75"/>
    <n v="31.435973000000001"/>
  </r>
  <r>
    <x v="26"/>
    <x v="2"/>
    <s v="C"/>
    <x v="6"/>
    <n v="3"/>
    <n v="0"/>
    <n v="0"/>
    <x v="9"/>
    <x v="3"/>
    <n v="7"/>
    <n v="100"/>
    <n v="25"/>
    <x v="2"/>
    <n v="1"/>
    <n v="0.8"/>
    <n v="58.345140999999998"/>
  </r>
  <r>
    <x v="27"/>
    <x v="5"/>
    <s v="C"/>
    <x v="1"/>
    <n v="3"/>
    <n v="2"/>
    <n v="160"/>
    <x v="7"/>
    <x v="9"/>
    <n v="10"/>
    <n v="200"/>
    <n v="25"/>
    <x v="0"/>
    <n v="1.25"/>
    <n v="0.67"/>
    <n v="40.917046999999997"/>
  </r>
  <r>
    <x v="28"/>
    <x v="2"/>
    <s v="C"/>
    <x v="1"/>
    <n v="3"/>
    <n v="0"/>
    <n v="240"/>
    <x v="7"/>
    <x v="3"/>
    <n v="12"/>
    <n v="190"/>
    <n v="25"/>
    <x v="0"/>
    <n v="1.33"/>
    <n v="0.67"/>
    <n v="41.015492000000002"/>
  </r>
  <r>
    <x v="29"/>
    <x v="5"/>
    <s v="C"/>
    <x v="3"/>
    <n v="1"/>
    <n v="1"/>
    <n v="135"/>
    <x v="8"/>
    <x v="8"/>
    <n v="12"/>
    <n v="25"/>
    <n v="25"/>
    <x v="2"/>
    <n v="1"/>
    <n v="0.75"/>
    <n v="28.025765"/>
  </r>
  <r>
    <x v="30"/>
    <x v="5"/>
    <s v="C"/>
    <x v="6"/>
    <n v="2"/>
    <n v="0"/>
    <n v="45"/>
    <x v="8"/>
    <x v="5"/>
    <n v="15"/>
    <n v="40"/>
    <n v="25"/>
    <x v="1"/>
    <n v="1"/>
    <n v="0.88"/>
    <n v="35.252443999999997"/>
  </r>
  <r>
    <x v="31"/>
    <x v="4"/>
    <s v="C"/>
    <x v="3"/>
    <n v="1"/>
    <n v="1"/>
    <n v="280"/>
    <x v="8"/>
    <x v="7"/>
    <n v="9"/>
    <n v="45"/>
    <n v="25"/>
    <x v="2"/>
    <n v="1"/>
    <n v="0.75"/>
    <n v="23.804043"/>
  </r>
  <r>
    <x v="32"/>
    <x v="5"/>
    <s v="C"/>
    <x v="6"/>
    <n v="3"/>
    <n v="1"/>
    <n v="140"/>
    <x v="9"/>
    <x v="7"/>
    <n v="5"/>
    <n v="85"/>
    <n v="25"/>
    <x v="0"/>
    <n v="1"/>
    <n v="0.88"/>
    <n v="52.076897000000002"/>
  </r>
  <r>
    <x v="33"/>
    <x v="5"/>
    <s v="C"/>
    <x v="3"/>
    <n v="3"/>
    <n v="0"/>
    <n v="170"/>
    <x v="9"/>
    <x v="10"/>
    <n v="3"/>
    <n v="90"/>
    <n v="25"/>
    <x v="0"/>
    <n v="1"/>
    <n v="0.25"/>
    <n v="53.371006999999999"/>
  </r>
  <r>
    <x v="34"/>
    <x v="5"/>
    <s v="C"/>
    <x v="1"/>
    <n v="3"/>
    <n v="3"/>
    <n v="75"/>
    <x v="9"/>
    <x v="8"/>
    <n v="4"/>
    <n v="100"/>
    <n v="25"/>
    <x v="0"/>
    <n v="1"/>
    <n v="0.33"/>
    <n v="45.811715999999997"/>
  </r>
  <r>
    <x v="35"/>
    <x v="1"/>
    <s v="C"/>
    <x v="1"/>
    <n v="1"/>
    <n v="2"/>
    <n v="220"/>
    <x v="4"/>
    <x v="9"/>
    <n v="11"/>
    <n v="45"/>
    <n v="25"/>
    <x v="2"/>
    <n v="1"/>
    <n v="1"/>
    <n v="21.871292"/>
  </r>
  <r>
    <x v="36"/>
    <x v="4"/>
    <s v="C"/>
    <x v="3"/>
    <n v="3"/>
    <n v="1"/>
    <n v="250"/>
    <x v="5"/>
    <x v="14"/>
    <n v="10"/>
    <n v="90"/>
    <n v="25"/>
    <x v="1"/>
    <n v="1"/>
    <n v="0.75"/>
    <n v="31.072216999999998"/>
  </r>
  <r>
    <x v="37"/>
    <x v="5"/>
    <s v="C"/>
    <x v="3"/>
    <n v="1"/>
    <n v="0"/>
    <n v="180"/>
    <x v="8"/>
    <x v="3"/>
    <n v="11"/>
    <n v="35"/>
    <n v="25"/>
    <x v="1"/>
    <n v="1"/>
    <n v="1.33"/>
    <n v="28.742414"/>
  </r>
  <r>
    <x v="38"/>
    <x v="2"/>
    <s v="C"/>
    <x v="3"/>
    <n v="2"/>
    <n v="1"/>
    <n v="170"/>
    <x v="4"/>
    <x v="10"/>
    <n v="6"/>
    <n v="60"/>
    <n v="100"/>
    <x v="0"/>
    <n v="1"/>
    <n v="1"/>
    <n v="36.523682999999998"/>
  </r>
  <r>
    <x v="39"/>
    <x v="2"/>
    <s v="C"/>
    <x v="7"/>
    <n v="3"/>
    <n v="1"/>
    <n v="170"/>
    <x v="1"/>
    <x v="15"/>
    <n v="9"/>
    <n v="95"/>
    <n v="100"/>
    <x v="0"/>
    <n v="1.3"/>
    <n v="0.75"/>
    <n v="36.471511999999997"/>
  </r>
  <r>
    <x v="40"/>
    <x v="4"/>
    <s v="C"/>
    <x v="3"/>
    <n v="2"/>
    <n v="1"/>
    <n v="260"/>
    <x v="8"/>
    <x v="12"/>
    <n v="3"/>
    <n v="40"/>
    <n v="25"/>
    <x v="2"/>
    <n v="1"/>
    <n v="1.5"/>
    <n v="39.241114000000003"/>
  </r>
  <r>
    <x v="41"/>
    <x v="1"/>
    <s v="C"/>
    <x v="6"/>
    <n v="4"/>
    <n v="2"/>
    <n v="150"/>
    <x v="1"/>
    <x v="9"/>
    <n v="6"/>
    <n v="95"/>
    <n v="25"/>
    <x v="2"/>
    <n v="1"/>
    <n v="0.67"/>
    <n v="45.328074000000001"/>
  </r>
  <r>
    <x v="42"/>
    <x v="4"/>
    <s v="C"/>
    <x v="3"/>
    <n v="2"/>
    <n v="1"/>
    <n v="180"/>
    <x v="8"/>
    <x v="9"/>
    <n v="12"/>
    <n v="55"/>
    <n v="25"/>
    <x v="2"/>
    <n v="1"/>
    <n v="1"/>
    <n v="26.734514999999998"/>
  </r>
  <r>
    <x v="43"/>
    <x v="6"/>
    <s v="H"/>
    <x v="6"/>
    <n v="4"/>
    <n v="1"/>
    <n v="0"/>
    <x v="8"/>
    <x v="16"/>
    <n v="3"/>
    <n v="95"/>
    <n v="25"/>
    <x v="2"/>
    <n v="1"/>
    <n v="1"/>
    <n v="54.850917000000003"/>
  </r>
  <r>
    <x v="44"/>
    <x v="3"/>
    <s v="C"/>
    <x v="8"/>
    <n v="4"/>
    <n v="3"/>
    <n v="95"/>
    <x v="9"/>
    <x v="16"/>
    <n v="11"/>
    <n v="170"/>
    <n v="25"/>
    <x v="0"/>
    <n v="1"/>
    <n v="1"/>
    <n v="37.136862999999998"/>
  </r>
  <r>
    <x v="45"/>
    <x v="3"/>
    <s v="C"/>
    <x v="8"/>
    <n v="4"/>
    <n v="3"/>
    <n v="150"/>
    <x v="9"/>
    <x v="16"/>
    <n v="11"/>
    <n v="170"/>
    <n v="25"/>
    <x v="0"/>
    <n v="1"/>
    <n v="1"/>
    <n v="34.139764999999997"/>
  </r>
  <r>
    <x v="46"/>
    <x v="2"/>
    <s v="C"/>
    <x v="9"/>
    <n v="3"/>
    <n v="2"/>
    <n v="150"/>
    <x v="9"/>
    <x v="10"/>
    <n v="13"/>
    <n v="160"/>
    <n v="25"/>
    <x v="0"/>
    <n v="1.5"/>
    <n v="0.67"/>
    <n v="30.313351000000001"/>
  </r>
  <r>
    <x v="47"/>
    <x v="4"/>
    <s v="C"/>
    <x v="6"/>
    <n v="2"/>
    <n v="1"/>
    <n v="220"/>
    <x v="1"/>
    <x v="7"/>
    <n v="6"/>
    <n v="90"/>
    <n v="25"/>
    <x v="1"/>
    <n v="1"/>
    <n v="1"/>
    <n v="40.105964999999998"/>
  </r>
  <r>
    <x v="48"/>
    <x v="2"/>
    <s v="C"/>
    <x v="1"/>
    <n v="2"/>
    <n v="1"/>
    <n v="190"/>
    <x v="8"/>
    <x v="7"/>
    <n v="9"/>
    <n v="40"/>
    <n v="25"/>
    <x v="2"/>
    <n v="1"/>
    <n v="0.67"/>
    <n v="29.924285000000001"/>
  </r>
  <r>
    <x v="49"/>
    <x v="2"/>
    <s v="C"/>
    <x v="7"/>
    <n v="3"/>
    <n v="2"/>
    <n v="220"/>
    <x v="9"/>
    <x v="12"/>
    <n v="7"/>
    <n v="130"/>
    <n v="25"/>
    <x v="0"/>
    <n v="1.33"/>
    <n v="0.67"/>
    <n v="40.692320000000002"/>
  </r>
  <r>
    <x v="50"/>
    <x v="2"/>
    <s v="C"/>
    <x v="5"/>
    <n v="3"/>
    <n v="0"/>
    <n v="170"/>
    <x v="9"/>
    <x v="6"/>
    <n v="2"/>
    <n v="90"/>
    <n v="25"/>
    <x v="0"/>
    <n v="1"/>
    <n v="1"/>
    <n v="59.642837"/>
  </r>
  <r>
    <x v="51"/>
    <x v="4"/>
    <s v="C"/>
    <x v="4"/>
    <n v="3"/>
    <n v="2"/>
    <n v="170"/>
    <x v="5"/>
    <x v="17"/>
    <n v="10"/>
    <n v="120"/>
    <n v="25"/>
    <x v="0"/>
    <n v="1.25"/>
    <n v="0.5"/>
    <n v="30.450842999999999"/>
  </r>
  <r>
    <x v="52"/>
    <x v="5"/>
    <s v="C"/>
    <x v="1"/>
    <n v="3"/>
    <n v="1"/>
    <n v="200"/>
    <x v="10"/>
    <x v="5"/>
    <n v="14"/>
    <n v="260"/>
    <n v="25"/>
    <x v="0"/>
    <n v="1.33"/>
    <n v="0.67"/>
    <n v="37.840594000000003"/>
  </r>
  <r>
    <x v="53"/>
    <x v="2"/>
    <s v="C"/>
    <x v="6"/>
    <n v="3"/>
    <n v="0"/>
    <n v="320"/>
    <x v="4"/>
    <x v="15"/>
    <n v="3"/>
    <n v="45"/>
    <n v="100"/>
    <x v="0"/>
    <n v="1"/>
    <n v="1"/>
    <n v="41.503540000000001"/>
  </r>
  <r>
    <x v="54"/>
    <x v="1"/>
    <s v="C"/>
    <x v="2"/>
    <n v="1"/>
    <n v="0"/>
    <n v="0"/>
    <x v="8"/>
    <x v="8"/>
    <n v="0"/>
    <n v="15"/>
    <n v="0"/>
    <x v="0"/>
    <n v="0.5"/>
    <n v="1"/>
    <n v="60.756112000000002"/>
  </r>
  <r>
    <x v="55"/>
    <x v="1"/>
    <s v="C"/>
    <x v="2"/>
    <n v="2"/>
    <n v="0"/>
    <n v="0"/>
    <x v="4"/>
    <x v="13"/>
    <n v="0"/>
    <n v="50"/>
    <n v="0"/>
    <x v="0"/>
    <n v="0.5"/>
    <n v="1"/>
    <n v="63.005645000000001"/>
  </r>
  <r>
    <x v="56"/>
    <x v="1"/>
    <s v="C"/>
    <x v="6"/>
    <n v="4"/>
    <n v="1"/>
    <n v="135"/>
    <x v="1"/>
    <x v="3"/>
    <n v="6"/>
    <n v="110"/>
    <n v="25"/>
    <x v="0"/>
    <n v="1"/>
    <n v="0.5"/>
    <n v="49.511873999999999"/>
  </r>
  <r>
    <x v="57"/>
    <x v="1"/>
    <s v="H"/>
    <x v="6"/>
    <n v="5"/>
    <n v="2"/>
    <n v="0"/>
    <x v="11"/>
    <x v="18"/>
    <n v="-1"/>
    <n v="110"/>
    <n v="0"/>
    <x v="1"/>
    <n v="1"/>
    <n v="0.67"/>
    <n v="50.828392000000001"/>
  </r>
  <r>
    <x v="58"/>
    <x v="2"/>
    <s v="C"/>
    <x v="1"/>
    <n v="3"/>
    <n v="1"/>
    <n v="210"/>
    <x v="7"/>
    <x v="3"/>
    <n v="12"/>
    <n v="240"/>
    <n v="25"/>
    <x v="2"/>
    <n v="1.33"/>
    <n v="0.75"/>
    <n v="39.259197"/>
  </r>
  <r>
    <x v="59"/>
    <x v="4"/>
    <s v="C"/>
    <x v="6"/>
    <n v="3"/>
    <n v="2"/>
    <n v="140"/>
    <x v="12"/>
    <x v="4"/>
    <n v="8"/>
    <n v="140"/>
    <n v="25"/>
    <x v="0"/>
    <n v="1"/>
    <n v="0.5"/>
    <n v="39.703400000000002"/>
  </r>
  <r>
    <x v="60"/>
    <x v="2"/>
    <s v="C"/>
    <x v="5"/>
    <n v="2"/>
    <n v="0"/>
    <n v="0"/>
    <x v="1"/>
    <x v="7"/>
    <n v="6"/>
    <n v="110"/>
    <n v="25"/>
    <x v="0"/>
    <n v="1"/>
    <n v="0.5"/>
    <n v="55.333142000000002"/>
  </r>
  <r>
    <x v="61"/>
    <x v="3"/>
    <s v="C"/>
    <x v="3"/>
    <n v="1"/>
    <n v="0"/>
    <n v="240"/>
    <x v="8"/>
    <x v="19"/>
    <n v="2"/>
    <n v="30"/>
    <n v="25"/>
    <x v="1"/>
    <n v="1"/>
    <n v="1.1299999999999999"/>
    <n v="41.998933000000001"/>
  </r>
  <r>
    <x v="62"/>
    <x v="2"/>
    <s v="C"/>
    <x v="3"/>
    <n v="2"/>
    <n v="0"/>
    <n v="290"/>
    <x v="8"/>
    <x v="11"/>
    <n v="3"/>
    <n v="35"/>
    <n v="25"/>
    <x v="1"/>
    <n v="1"/>
    <n v="1"/>
    <n v="40.560158999999999"/>
  </r>
  <r>
    <x v="63"/>
    <x v="0"/>
    <s v="C"/>
    <x v="10"/>
    <n v="2"/>
    <n v="0"/>
    <n v="0"/>
    <x v="9"/>
    <x v="16"/>
    <n v="0"/>
    <n v="95"/>
    <n v="0"/>
    <x v="1"/>
    <n v="0.83"/>
    <n v="1"/>
    <n v="68.235884999999996"/>
  </r>
  <r>
    <x v="64"/>
    <x v="0"/>
    <s v="C"/>
    <x v="5"/>
    <n v="3"/>
    <n v="0"/>
    <n v="0"/>
    <x v="6"/>
    <x v="20"/>
    <n v="0"/>
    <n v="140"/>
    <n v="0"/>
    <x v="1"/>
    <n v="1"/>
    <n v="0.67"/>
    <n v="74.472949"/>
  </r>
  <r>
    <x v="65"/>
    <x v="0"/>
    <s v="C"/>
    <x v="5"/>
    <n v="3"/>
    <n v="0"/>
    <n v="0"/>
    <x v="9"/>
    <x v="15"/>
    <n v="0"/>
    <n v="120"/>
    <n v="0"/>
    <x v="1"/>
    <n v="1"/>
    <n v="0.67"/>
    <n v="72.801787000000004"/>
  </r>
  <r>
    <x v="66"/>
    <x v="2"/>
    <s v="C"/>
    <x v="3"/>
    <n v="2"/>
    <n v="1"/>
    <n v="70"/>
    <x v="4"/>
    <x v="21"/>
    <n v="15"/>
    <n v="40"/>
    <n v="25"/>
    <x v="2"/>
    <n v="1"/>
    <n v="0.75"/>
    <n v="31.230053999999999"/>
  </r>
  <r>
    <x v="67"/>
    <x v="2"/>
    <s v="C"/>
    <x v="3"/>
    <n v="6"/>
    <n v="0"/>
    <n v="230"/>
    <x v="4"/>
    <x v="16"/>
    <n v="3"/>
    <n v="55"/>
    <n v="25"/>
    <x v="1"/>
    <n v="1"/>
    <n v="1"/>
    <n v="53.131323999999999"/>
  </r>
  <r>
    <x v="68"/>
    <x v="0"/>
    <s v="C"/>
    <x v="5"/>
    <n v="2"/>
    <n v="0"/>
    <n v="15"/>
    <x v="9"/>
    <x v="7"/>
    <n v="5"/>
    <n v="90"/>
    <n v="25"/>
    <x v="2"/>
    <n v="1"/>
    <n v="1"/>
    <n v="59.363993000000001"/>
  </r>
  <r>
    <x v="69"/>
    <x v="4"/>
    <s v="C"/>
    <x v="3"/>
    <n v="2"/>
    <n v="1"/>
    <n v="200"/>
    <x v="8"/>
    <x v="12"/>
    <n v="3"/>
    <n v="35"/>
    <n v="100"/>
    <x v="0"/>
    <n v="1"/>
    <n v="1"/>
    <n v="38.839745999999998"/>
  </r>
  <r>
    <x v="70"/>
    <x v="4"/>
    <s v="C"/>
    <x v="7"/>
    <n v="3"/>
    <n v="1"/>
    <n v="190"/>
    <x v="6"/>
    <x v="7"/>
    <n v="14"/>
    <n v="230"/>
    <n v="100"/>
    <x v="0"/>
    <n v="1.5"/>
    <n v="1"/>
    <n v="28.592784999999999"/>
  </r>
  <r>
    <x v="71"/>
    <x v="4"/>
    <s v="C"/>
    <x v="6"/>
    <n v="3"/>
    <n v="1"/>
    <n v="200"/>
    <x v="9"/>
    <x v="16"/>
    <n v="3"/>
    <n v="110"/>
    <n v="100"/>
    <x v="0"/>
    <n v="1"/>
    <n v="1"/>
    <n v="46.658844000000002"/>
  </r>
  <r>
    <x v="72"/>
    <x v="4"/>
    <s v="C"/>
    <x v="3"/>
    <n v="2"/>
    <n v="1"/>
    <n v="250"/>
    <x v="8"/>
    <x v="12"/>
    <n v="3"/>
    <n v="60"/>
    <n v="25"/>
    <x v="0"/>
    <n v="1"/>
    <n v="0.75"/>
    <n v="39.106174000000003"/>
  </r>
  <r>
    <x v="73"/>
    <x v="4"/>
    <s v="C"/>
    <x v="3"/>
    <n v="1"/>
    <n v="1"/>
    <n v="140"/>
    <x v="8"/>
    <x v="8"/>
    <n v="12"/>
    <n v="25"/>
    <n v="25"/>
    <x v="2"/>
    <n v="1"/>
    <n v="1"/>
    <n v="27.753301"/>
  </r>
  <r>
    <x v="74"/>
    <x v="3"/>
    <s v="C"/>
    <x v="6"/>
    <n v="3"/>
    <n v="1"/>
    <n v="230"/>
    <x v="9"/>
    <x v="10"/>
    <n v="3"/>
    <n v="115"/>
    <n v="25"/>
    <x v="1"/>
    <n v="1"/>
    <n v="0.67"/>
    <n v="49.787444999999998"/>
  </r>
  <r>
    <x v="75"/>
    <x v="4"/>
    <s v="C"/>
    <x v="6"/>
    <n v="3"/>
    <n v="1"/>
    <n v="200"/>
    <x v="9"/>
    <x v="10"/>
    <n v="3"/>
    <n v="110"/>
    <n v="25"/>
    <x v="1"/>
    <n v="1"/>
    <n v="1"/>
    <n v="51.592193000000002"/>
  </r>
  <r>
    <x v="76"/>
    <x v="4"/>
    <s v="C"/>
    <x v="3"/>
    <n v="2"/>
    <n v="1"/>
    <n v="200"/>
    <x v="4"/>
    <x v="16"/>
    <n v="8"/>
    <n v="60"/>
    <n v="25"/>
    <x v="1"/>
    <n v="1"/>
    <n v="0.75"/>
    <n v="36.18755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2B0DF6CB-799A-4475-BC4F-582BC89F119D}" name="PivotTable4"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 rowHeaderCaption="Manufacturer">
  <location ref="G16:H24" firstHeaderRow="1" firstDataRow="1" firstDataCol="1"/>
  <pivotFields count="16">
    <pivotField showAll="0"/>
    <pivotField axis="axisRow" showAll="0">
      <items count="8">
        <item x="6"/>
        <item x="4"/>
        <item x="2"/>
        <item x="0"/>
        <item x="5"/>
        <item x="1"/>
        <item x="3"/>
        <item t="default"/>
      </items>
    </pivotField>
    <pivotField showAll="0"/>
    <pivotField showAll="0"/>
    <pivotField showAll="0"/>
    <pivotField showAll="0"/>
    <pivotField showAll="0"/>
    <pivotField dataField="1" showAll="0"/>
    <pivotField showAll="0"/>
    <pivotField showAll="0"/>
    <pivotField showAll="0"/>
    <pivotField showAll="0"/>
    <pivotField showAll="0"/>
    <pivotField showAll="0"/>
    <pivotField showAll="0"/>
    <pivotField showAll="0"/>
  </pivotFields>
  <rowFields count="1">
    <field x="1"/>
  </rowFields>
  <rowItems count="8">
    <i>
      <x/>
    </i>
    <i>
      <x v="1"/>
    </i>
    <i>
      <x v="2"/>
    </i>
    <i>
      <x v="3"/>
    </i>
    <i>
      <x v="4"/>
    </i>
    <i>
      <x v="5"/>
    </i>
    <i>
      <x v="6"/>
    </i>
    <i t="grand">
      <x/>
    </i>
  </rowItems>
  <colItems count="1">
    <i/>
  </colItems>
  <dataFields count="1">
    <dataField name="Average of fiber grams" fld="7" subtotal="average" baseField="1" baseItem="0"/>
  </dataFields>
  <formats count="4">
    <format dxfId="3">
      <pivotArea collapsedLevelsAreSubtotals="1" fieldPosition="0">
        <references count="1">
          <reference field="1" count="0"/>
        </references>
      </pivotArea>
    </format>
    <format dxfId="2">
      <pivotArea collapsedLevelsAreSubtotals="1" fieldPosition="0">
        <references count="1">
          <reference field="1" count="0"/>
        </references>
      </pivotArea>
    </format>
    <format dxfId="1">
      <pivotArea dataOnly="0" labelOnly="1" fieldPosition="0">
        <references count="1">
          <reference field="1" count="0"/>
        </references>
      </pivotArea>
    </format>
    <format dxfId="0">
      <pivotArea grandRow="1" outline="0" collapsedLevelsAreSubtotals="1" fieldPosition="0"/>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40CEF9B-DBFE-4BB1-A74D-4ADDBA7F6666}" name="PivotTable2"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
  <location ref="A16:C30" firstHeaderRow="0" firstDataRow="1" firstDataCol="1" rowPageCount="1" colPageCount="1"/>
  <pivotFields count="16">
    <pivotField axis="axisRow" showAll="0">
      <items count="78">
        <item x="0"/>
        <item x="1"/>
        <item x="2"/>
        <item x="3"/>
        <item h="1" x="4"/>
        <item h="1" x="5"/>
        <item h="1" x="6"/>
        <item h="1" x="7"/>
        <item x="8"/>
        <item x="9"/>
        <item h="1" x="10"/>
        <item h="1" x="11"/>
        <item h="1" x="12"/>
        <item h="1" x="13"/>
        <item h="1" x="14"/>
        <item h="1" x="15"/>
        <item h="1" x="16"/>
        <item h="1" x="17"/>
        <item h="1" x="18"/>
        <item x="19"/>
        <item h="1" x="20"/>
        <item h="1" x="21"/>
        <item h="1" x="22"/>
        <item h="1" x="23"/>
        <item h="1" x="24"/>
        <item h="1" x="25"/>
        <item h="1" x="26"/>
        <item h="1" x="27"/>
        <item x="28"/>
        <item h="1" x="29"/>
        <item h="1" x="30"/>
        <item h="1" x="31"/>
        <item h="1" x="32"/>
        <item h="1" x="33"/>
        <item h="1" x="34"/>
        <item h="1" x="35"/>
        <item h="1" x="36"/>
        <item h="1" x="37"/>
        <item h="1" x="38"/>
        <item h="1" x="39"/>
        <item h="1" x="40"/>
        <item h="1" x="41"/>
        <item h="1" x="42"/>
        <item h="1" x="43"/>
        <item h="1" x="44"/>
        <item h="1" x="45"/>
        <item h="1" x="46"/>
        <item h="1" x="47"/>
        <item h="1" x="48"/>
        <item h="1" x="49"/>
        <item h="1" x="50"/>
        <item h="1" x="51"/>
        <item x="52"/>
        <item h="1" x="53"/>
        <item h="1" x="54"/>
        <item h="1" x="55"/>
        <item h="1" x="56"/>
        <item h="1" x="57"/>
        <item x="58"/>
        <item x="59"/>
        <item h="1" x="60"/>
        <item h="1" x="61"/>
        <item h="1" x="62"/>
        <item h="1" x="63"/>
        <item x="64"/>
        <item h="1" x="65"/>
        <item h="1" x="66"/>
        <item h="1" x="67"/>
        <item h="1" x="68"/>
        <item h="1" x="69"/>
        <item x="70"/>
        <item h="1" x="71"/>
        <item h="1" x="72"/>
        <item h="1" x="73"/>
        <item h="1" x="74"/>
        <item h="1" x="75"/>
        <item h="1" x="76"/>
        <item t="default"/>
      </items>
    </pivotField>
    <pivotField showAll="0">
      <items count="8">
        <item x="6"/>
        <item x="4"/>
        <item x="2"/>
        <item x="0"/>
        <item x="5"/>
        <item x="1"/>
        <item x="3"/>
        <item t="default"/>
      </items>
    </pivotField>
    <pivotField showAll="0"/>
    <pivotField showAll="0">
      <items count="12">
        <item x="2"/>
        <item x="0"/>
        <item x="10"/>
        <item x="5"/>
        <item x="6"/>
        <item x="3"/>
        <item x="1"/>
        <item x="4"/>
        <item x="7"/>
        <item x="8"/>
        <item x="9"/>
        <item t="default"/>
      </items>
    </pivotField>
    <pivotField showAll="0"/>
    <pivotField showAll="0"/>
    <pivotField showAll="0"/>
    <pivotField dataField="1" showAll="0">
      <items count="14">
        <item x="8"/>
        <item x="4"/>
        <item x="5"/>
        <item x="1"/>
        <item x="12"/>
        <item x="11"/>
        <item x="9"/>
        <item x="6"/>
        <item x="7"/>
        <item x="10"/>
        <item x="2"/>
        <item x="0"/>
        <item x="3"/>
        <item t="default"/>
      </items>
    </pivotField>
    <pivotField dataField="1" showAll="0">
      <items count="23">
        <item x="18"/>
        <item x="0"/>
        <item x="2"/>
        <item x="1"/>
        <item x="21"/>
        <item x="13"/>
        <item x="4"/>
        <item x="5"/>
        <item x="14"/>
        <item x="9"/>
        <item x="8"/>
        <item x="17"/>
        <item x="3"/>
        <item x="7"/>
        <item x="16"/>
        <item x="10"/>
        <item x="6"/>
        <item x="20"/>
        <item x="15"/>
        <item x="12"/>
        <item x="11"/>
        <item x="19"/>
        <item t="default"/>
      </items>
    </pivotField>
    <pivotField showAll="0"/>
    <pivotField showAll="0"/>
    <pivotField showAll="0"/>
    <pivotField name="Shelf to Show" axis="axisPage" showAll="0">
      <items count="4">
        <item x="1"/>
        <item x="2"/>
        <item x="0"/>
        <item t="default"/>
      </items>
    </pivotField>
    <pivotField showAll="0"/>
    <pivotField showAll="0"/>
    <pivotField showAll="0"/>
  </pivotFields>
  <rowFields count="1">
    <field x="0"/>
  </rowFields>
  <rowItems count="14">
    <i>
      <x/>
    </i>
    <i>
      <x v="1"/>
    </i>
    <i>
      <x v="2"/>
    </i>
    <i>
      <x v="3"/>
    </i>
    <i>
      <x v="8"/>
    </i>
    <i>
      <x v="9"/>
    </i>
    <i>
      <x v="19"/>
    </i>
    <i>
      <x v="28"/>
    </i>
    <i>
      <x v="52"/>
    </i>
    <i>
      <x v="58"/>
    </i>
    <i>
      <x v="59"/>
    </i>
    <i>
      <x v="64"/>
    </i>
    <i>
      <x v="70"/>
    </i>
    <i t="grand">
      <x/>
    </i>
  </rowItems>
  <colFields count="1">
    <field x="-2"/>
  </colFields>
  <colItems count="2">
    <i>
      <x/>
    </i>
    <i i="1">
      <x v="1"/>
    </i>
  </colItems>
  <pageFields count="1">
    <pageField fld="12" hier="-1"/>
  </pageFields>
  <dataFields count="2">
    <dataField name="Sum of carbo" fld="8" baseField="0" baseItem="0"/>
    <dataField name="Sum of fiber" fld="7" baseField="0" baseItem="0"/>
  </dataFields>
  <chartFormats count="2">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hyperlink" Target="https://statistics.laerd.com/statistical-guides/measures-central-tendency-mean-mode-median.php"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9"/>
  <sheetViews>
    <sheetView tabSelected="1" workbookViewId="0">
      <selection sqref="A1:L1"/>
    </sheetView>
  </sheetViews>
  <sheetFormatPr defaultRowHeight="15" x14ac:dyDescent="0.25"/>
  <cols>
    <col min="3" max="3" width="9.7109375" bestFit="1" customWidth="1"/>
  </cols>
  <sheetData>
    <row r="1" spans="1:12" ht="18.75" x14ac:dyDescent="0.3">
      <c r="A1" s="134" t="s">
        <v>0</v>
      </c>
      <c r="B1" s="134"/>
      <c r="C1" s="134"/>
      <c r="D1" s="134"/>
      <c r="E1" s="134"/>
      <c r="F1" s="134"/>
      <c r="G1" s="134"/>
      <c r="H1" s="134"/>
      <c r="I1" s="134"/>
      <c r="J1" s="134"/>
      <c r="K1" s="134"/>
      <c r="L1" s="134"/>
    </row>
    <row r="2" spans="1:12" x14ac:dyDescent="0.25">
      <c r="A2" s="133" t="s">
        <v>358</v>
      </c>
      <c r="B2" s="133"/>
      <c r="C2" s="133"/>
      <c r="D2" s="133"/>
      <c r="E2" s="133"/>
      <c r="F2" s="133"/>
      <c r="G2" s="133"/>
      <c r="H2" s="133"/>
      <c r="I2" s="133"/>
      <c r="J2" s="133"/>
      <c r="K2" s="133"/>
      <c r="L2" s="133"/>
    </row>
    <row r="3" spans="1:12" x14ac:dyDescent="0.25">
      <c r="A3" s="133"/>
      <c r="B3" s="133"/>
      <c r="C3" s="133"/>
      <c r="D3" s="133"/>
      <c r="E3" s="133"/>
      <c r="F3" s="133"/>
      <c r="G3" s="133"/>
      <c r="H3" s="133"/>
      <c r="I3" s="133"/>
      <c r="J3" s="133"/>
      <c r="K3" s="133"/>
      <c r="L3" s="133"/>
    </row>
    <row r="4" spans="1:12" x14ac:dyDescent="0.25">
      <c r="A4" s="105"/>
      <c r="B4" s="105"/>
      <c r="C4" s="105"/>
      <c r="D4" s="105"/>
      <c r="E4" s="105"/>
      <c r="F4" s="105"/>
      <c r="G4" s="105"/>
      <c r="H4" s="105"/>
      <c r="I4" s="105"/>
      <c r="J4" s="105"/>
      <c r="K4" s="105"/>
      <c r="L4" s="105"/>
    </row>
    <row r="6" spans="1:12" x14ac:dyDescent="0.25">
      <c r="A6" s="135" t="s">
        <v>1</v>
      </c>
      <c r="B6" s="135"/>
      <c r="C6" s="135"/>
      <c r="D6" s="135"/>
      <c r="E6" s="135"/>
      <c r="F6" s="135"/>
      <c r="G6" s="135"/>
    </row>
    <row r="7" spans="1:12" ht="16.5" customHeight="1" x14ac:dyDescent="0.25">
      <c r="A7" s="138" t="s">
        <v>2</v>
      </c>
      <c r="B7" s="138"/>
      <c r="C7" s="1">
        <v>43988</v>
      </c>
      <c r="D7" s="1"/>
      <c r="E7" s="136" t="s">
        <v>3</v>
      </c>
      <c r="F7" s="136"/>
      <c r="G7" s="136"/>
    </row>
    <row r="8" spans="1:12" x14ac:dyDescent="0.25">
      <c r="E8" s="137"/>
      <c r="F8" s="137"/>
      <c r="G8" s="137"/>
    </row>
    <row r="9" spans="1:12" x14ac:dyDescent="0.25">
      <c r="C9" s="1"/>
    </row>
  </sheetData>
  <mergeCells count="5">
    <mergeCell ref="A2:L3"/>
    <mergeCell ref="A1:L1"/>
    <mergeCell ref="A6:G6"/>
    <mergeCell ref="E7:G8"/>
    <mergeCell ref="A7:B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A8D1C-E449-4E6F-B562-1359BE42776C}">
  <sheetPr codeName="Sheet10"/>
  <dimension ref="A1:N30"/>
  <sheetViews>
    <sheetView workbookViewId="0">
      <selection activeCell="I14" sqref="I14"/>
    </sheetView>
  </sheetViews>
  <sheetFormatPr defaultRowHeight="15" x14ac:dyDescent="0.25"/>
  <cols>
    <col min="1" max="1" width="22.85546875" bestFit="1" customWidth="1"/>
    <col min="2" max="2" width="12.42578125" bestFit="1" customWidth="1"/>
    <col min="3" max="4" width="11.85546875" bestFit="1" customWidth="1"/>
    <col min="5" max="5" width="10" bestFit="1" customWidth="1"/>
    <col min="7" max="7" width="15.5703125" bestFit="1" customWidth="1"/>
    <col min="8" max="8" width="21.42578125" bestFit="1" customWidth="1"/>
  </cols>
  <sheetData>
    <row r="1" spans="1:14" ht="18.75" x14ac:dyDescent="0.3">
      <c r="A1" s="157" t="s">
        <v>355</v>
      </c>
      <c r="B1" s="157"/>
      <c r="C1" s="157"/>
    </row>
    <row r="2" spans="1:14" x14ac:dyDescent="0.25">
      <c r="A2" s="174" t="s">
        <v>356</v>
      </c>
      <c r="B2" s="175"/>
      <c r="C2" s="175"/>
      <c r="D2" s="175"/>
      <c r="E2" s="175"/>
      <c r="F2" s="175"/>
      <c r="G2" s="175"/>
      <c r="H2" s="175"/>
      <c r="I2" s="175"/>
      <c r="J2" s="175"/>
      <c r="K2" s="175"/>
      <c r="L2" s="175"/>
      <c r="M2" s="175"/>
    </row>
    <row r="3" spans="1:14" x14ac:dyDescent="0.25">
      <c r="A3" s="186" t="s">
        <v>343</v>
      </c>
      <c r="B3" s="186"/>
      <c r="C3" s="186"/>
      <c r="D3" s="186"/>
      <c r="E3" s="186"/>
      <c r="F3" s="186"/>
      <c r="G3" s="186"/>
      <c r="H3" s="186"/>
      <c r="I3" s="186"/>
      <c r="J3" s="186"/>
      <c r="K3" s="186"/>
      <c r="L3" s="186"/>
      <c r="M3" s="186"/>
    </row>
    <row r="4" spans="1:14" x14ac:dyDescent="0.25">
      <c r="A4" s="133"/>
      <c r="B4" s="133"/>
      <c r="C4" s="133"/>
      <c r="D4" s="133"/>
      <c r="E4" s="133"/>
      <c r="F4" s="133"/>
      <c r="G4" s="133"/>
      <c r="H4" s="133"/>
      <c r="I4" s="133"/>
      <c r="J4" s="133"/>
      <c r="K4" s="133"/>
      <c r="L4" s="133"/>
      <c r="M4" s="133"/>
    </row>
    <row r="6" spans="1:14" x14ac:dyDescent="0.25">
      <c r="A6" s="99" t="s">
        <v>344</v>
      </c>
      <c r="B6" s="128" t="s">
        <v>345</v>
      </c>
      <c r="C6" s="128"/>
      <c r="D6" s="128"/>
      <c r="E6" s="128"/>
      <c r="F6" s="128"/>
      <c r="G6" s="128"/>
      <c r="H6" s="129"/>
    </row>
    <row r="7" spans="1:14" x14ac:dyDescent="0.25">
      <c r="A7" s="104" t="s">
        <v>347</v>
      </c>
      <c r="B7" s="67" t="s">
        <v>348</v>
      </c>
      <c r="C7" s="67"/>
      <c r="D7" s="67"/>
      <c r="E7" s="67"/>
      <c r="F7" s="67"/>
      <c r="G7" s="67"/>
      <c r="H7" s="24"/>
    </row>
    <row r="8" spans="1:14" x14ac:dyDescent="0.25">
      <c r="A8" s="104" t="s">
        <v>351</v>
      </c>
      <c r="B8" s="67" t="s">
        <v>352</v>
      </c>
      <c r="C8" s="67"/>
      <c r="D8" s="67"/>
      <c r="E8" s="67"/>
      <c r="F8" s="67"/>
      <c r="G8" s="67"/>
      <c r="H8" s="24"/>
    </row>
    <row r="9" spans="1:14" x14ac:dyDescent="0.25">
      <c r="A9" s="130" t="s">
        <v>353</v>
      </c>
      <c r="B9" s="131" t="s">
        <v>354</v>
      </c>
      <c r="C9" s="131"/>
      <c r="D9" s="131"/>
      <c r="E9" s="131"/>
      <c r="F9" s="131"/>
      <c r="G9" s="131"/>
      <c r="H9" s="28"/>
    </row>
    <row r="11" spans="1:14" x14ac:dyDescent="0.25">
      <c r="A11" s="187" t="s">
        <v>357</v>
      </c>
      <c r="B11" s="187"/>
      <c r="C11" s="187"/>
      <c r="D11" s="187"/>
      <c r="E11" s="187"/>
      <c r="F11" s="187"/>
      <c r="G11" s="187"/>
      <c r="H11" s="187"/>
    </row>
    <row r="12" spans="1:14" x14ac:dyDescent="0.25">
      <c r="A12" s="188"/>
      <c r="B12" s="188"/>
      <c r="C12" s="188"/>
      <c r="D12" s="188"/>
      <c r="E12" s="188"/>
      <c r="F12" s="188"/>
      <c r="G12" s="188"/>
      <c r="H12" s="188"/>
    </row>
    <row r="13" spans="1:14" x14ac:dyDescent="0.25">
      <c r="A13" s="132"/>
      <c r="B13" s="132"/>
      <c r="C13" s="132"/>
      <c r="D13" s="132"/>
      <c r="E13" s="132"/>
      <c r="F13" s="132"/>
      <c r="G13" s="132"/>
      <c r="H13" s="132"/>
    </row>
    <row r="14" spans="1:14" x14ac:dyDescent="0.25">
      <c r="A14" s="122" t="s">
        <v>342</v>
      </c>
      <c r="B14" t="s">
        <v>341</v>
      </c>
    </row>
    <row r="16" spans="1:14" x14ac:dyDescent="0.25">
      <c r="A16" s="122" t="s">
        <v>338</v>
      </c>
      <c r="B16" t="s">
        <v>346</v>
      </c>
      <c r="C16" t="s">
        <v>340</v>
      </c>
      <c r="G16" s="122" t="s">
        <v>349</v>
      </c>
      <c r="H16" s="122" t="s">
        <v>350</v>
      </c>
      <c r="I16" s="122"/>
      <c r="J16" s="122"/>
      <c r="K16" s="122"/>
      <c r="L16" s="122"/>
      <c r="M16" s="122"/>
      <c r="N16" s="122"/>
    </row>
    <row r="17" spans="1:8" x14ac:dyDescent="0.25">
      <c r="A17" s="123" t="s">
        <v>252</v>
      </c>
      <c r="B17" s="124">
        <v>5</v>
      </c>
      <c r="C17" s="124">
        <v>10</v>
      </c>
      <c r="G17" s="126" t="s">
        <v>304</v>
      </c>
      <c r="H17" s="127">
        <v>0</v>
      </c>
    </row>
    <row r="18" spans="1:8" x14ac:dyDescent="0.25">
      <c r="A18" s="123" t="s">
        <v>255</v>
      </c>
      <c r="B18" s="124">
        <v>8</v>
      </c>
      <c r="C18" s="124">
        <v>2</v>
      </c>
      <c r="G18" s="126" t="s">
        <v>263</v>
      </c>
      <c r="H18" s="127">
        <v>1.2727272727272727</v>
      </c>
    </row>
    <row r="19" spans="1:8" x14ac:dyDescent="0.25">
      <c r="A19" s="123" t="s">
        <v>257</v>
      </c>
      <c r="B19" s="124">
        <v>7</v>
      </c>
      <c r="C19" s="124">
        <v>9</v>
      </c>
      <c r="G19" s="126" t="s">
        <v>258</v>
      </c>
      <c r="H19" s="127">
        <v>2.7391304347826089</v>
      </c>
    </row>
    <row r="20" spans="1:8" x14ac:dyDescent="0.25">
      <c r="A20" s="123" t="s">
        <v>259</v>
      </c>
      <c r="B20" s="124">
        <v>8</v>
      </c>
      <c r="C20" s="124">
        <v>14</v>
      </c>
      <c r="G20" s="126" t="s">
        <v>253</v>
      </c>
      <c r="H20" s="127">
        <v>4</v>
      </c>
    </row>
    <row r="21" spans="1:8" x14ac:dyDescent="0.25">
      <c r="A21" s="123" t="s">
        <v>266</v>
      </c>
      <c r="B21" s="124">
        <v>15</v>
      </c>
      <c r="C21" s="124">
        <v>4</v>
      </c>
      <c r="G21" s="126" t="s">
        <v>268</v>
      </c>
      <c r="H21" s="127">
        <v>2.7777777777777777</v>
      </c>
    </row>
    <row r="22" spans="1:8" x14ac:dyDescent="0.25">
      <c r="A22" s="123" t="s">
        <v>267</v>
      </c>
      <c r="B22" s="124">
        <v>13</v>
      </c>
      <c r="C22" s="124">
        <v>5</v>
      </c>
      <c r="G22" s="126" t="s">
        <v>256</v>
      </c>
      <c r="H22" s="127">
        <v>1.3374999999999999</v>
      </c>
    </row>
    <row r="23" spans="1:8" x14ac:dyDescent="0.25">
      <c r="A23" s="123" t="s">
        <v>278</v>
      </c>
      <c r="B23" s="124">
        <v>10</v>
      </c>
      <c r="C23" s="124">
        <v>4</v>
      </c>
      <c r="G23" s="126" t="s">
        <v>261</v>
      </c>
      <c r="H23" s="127">
        <v>1.875</v>
      </c>
    </row>
    <row r="24" spans="1:8" x14ac:dyDescent="0.25">
      <c r="A24" s="123" t="s">
        <v>288</v>
      </c>
      <c r="B24" s="124">
        <v>14</v>
      </c>
      <c r="C24" s="124">
        <v>5</v>
      </c>
      <c r="G24" s="123" t="s">
        <v>339</v>
      </c>
      <c r="H24" s="125">
        <v>2.1519480519480516</v>
      </c>
    </row>
    <row r="25" spans="1:8" x14ac:dyDescent="0.25">
      <c r="A25" s="123" t="s">
        <v>313</v>
      </c>
      <c r="B25" s="124">
        <v>11</v>
      </c>
      <c r="C25" s="124">
        <v>6</v>
      </c>
    </row>
    <row r="26" spans="1:8" x14ac:dyDescent="0.25">
      <c r="A26" s="123" t="s">
        <v>319</v>
      </c>
      <c r="B26" s="124">
        <v>14</v>
      </c>
      <c r="C26" s="124">
        <v>5</v>
      </c>
    </row>
    <row r="27" spans="1:8" x14ac:dyDescent="0.25">
      <c r="A27" s="123" t="s">
        <v>320</v>
      </c>
      <c r="B27" s="124">
        <v>10.5</v>
      </c>
      <c r="C27" s="124">
        <v>2.5</v>
      </c>
    </row>
    <row r="28" spans="1:8" x14ac:dyDescent="0.25">
      <c r="A28" s="123" t="s">
        <v>325</v>
      </c>
      <c r="B28" s="124">
        <v>19</v>
      </c>
      <c r="C28" s="124">
        <v>4</v>
      </c>
    </row>
    <row r="29" spans="1:8" x14ac:dyDescent="0.25">
      <c r="A29" s="123" t="s">
        <v>331</v>
      </c>
      <c r="B29" s="124">
        <v>15</v>
      </c>
      <c r="C29" s="124">
        <v>4</v>
      </c>
    </row>
    <row r="30" spans="1:8" x14ac:dyDescent="0.25">
      <c r="A30" s="123" t="s">
        <v>339</v>
      </c>
      <c r="B30" s="124">
        <v>149.5</v>
      </c>
      <c r="C30" s="124">
        <v>74.5</v>
      </c>
    </row>
  </sheetData>
  <mergeCells count="4">
    <mergeCell ref="A11:H12"/>
    <mergeCell ref="A1:C1"/>
    <mergeCell ref="A2:M2"/>
    <mergeCell ref="A3:M4"/>
  </mergeCells>
  <pageMargins left="0.7" right="0.7" top="0.75" bottom="0.75" header="0.3" footer="0.3"/>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9B431-7A3A-4620-8144-2CF683F915D3}">
  <sheetPr codeName="Sheet12"/>
  <dimension ref="A1:P78"/>
  <sheetViews>
    <sheetView workbookViewId="0">
      <selection activeCell="E6" sqref="E6"/>
    </sheetView>
  </sheetViews>
  <sheetFormatPr defaultRowHeight="15" x14ac:dyDescent="0.25"/>
  <sheetData>
    <row r="1" spans="1:16" x14ac:dyDescent="0.25">
      <c r="A1" s="121" t="s">
        <v>236</v>
      </c>
      <c r="B1" s="121" t="s">
        <v>237</v>
      </c>
      <c r="C1" s="121" t="s">
        <v>238</v>
      </c>
      <c r="D1" s="121" t="s">
        <v>239</v>
      </c>
      <c r="E1" s="121" t="s">
        <v>240</v>
      </c>
      <c r="F1" s="121" t="s">
        <v>241</v>
      </c>
      <c r="G1" s="121" t="s">
        <v>242</v>
      </c>
      <c r="H1" s="121" t="s">
        <v>243</v>
      </c>
      <c r="I1" s="121" t="s">
        <v>244</v>
      </c>
      <c r="J1" s="121" t="s">
        <v>245</v>
      </c>
      <c r="K1" s="121" t="s">
        <v>246</v>
      </c>
      <c r="L1" s="121" t="s">
        <v>247</v>
      </c>
      <c r="M1" s="121" t="s">
        <v>248</v>
      </c>
      <c r="N1" s="121" t="s">
        <v>249</v>
      </c>
      <c r="O1" s="121" t="s">
        <v>250</v>
      </c>
      <c r="P1" s="121" t="s">
        <v>251</v>
      </c>
    </row>
    <row r="2" spans="1:16" x14ac:dyDescent="0.25">
      <c r="A2" t="s">
        <v>252</v>
      </c>
      <c r="B2" t="s">
        <v>253</v>
      </c>
      <c r="C2" t="s">
        <v>254</v>
      </c>
      <c r="D2">
        <v>70</v>
      </c>
      <c r="E2">
        <v>4</v>
      </c>
      <c r="F2">
        <v>1</v>
      </c>
      <c r="G2">
        <v>130</v>
      </c>
      <c r="H2">
        <v>10</v>
      </c>
      <c r="I2">
        <v>5</v>
      </c>
      <c r="J2">
        <v>6</v>
      </c>
      <c r="K2">
        <v>280</v>
      </c>
      <c r="L2">
        <v>25</v>
      </c>
      <c r="M2">
        <v>3</v>
      </c>
      <c r="N2">
        <v>1</v>
      </c>
      <c r="O2">
        <v>0.33</v>
      </c>
      <c r="P2">
        <v>68.402973000000003</v>
      </c>
    </row>
    <row r="3" spans="1:16" x14ac:dyDescent="0.25">
      <c r="A3" t="s">
        <v>255</v>
      </c>
      <c r="B3" t="s">
        <v>256</v>
      </c>
      <c r="C3" t="s">
        <v>254</v>
      </c>
      <c r="D3">
        <v>120</v>
      </c>
      <c r="E3">
        <v>3</v>
      </c>
      <c r="F3">
        <v>5</v>
      </c>
      <c r="G3">
        <v>15</v>
      </c>
      <c r="H3">
        <v>2</v>
      </c>
      <c r="I3">
        <v>8</v>
      </c>
      <c r="J3">
        <v>8</v>
      </c>
      <c r="K3">
        <v>135</v>
      </c>
      <c r="L3">
        <v>0</v>
      </c>
      <c r="M3">
        <v>3</v>
      </c>
      <c r="N3">
        <v>1</v>
      </c>
      <c r="O3">
        <v>1</v>
      </c>
      <c r="P3">
        <v>33.983679000000002</v>
      </c>
    </row>
    <row r="4" spans="1:16" x14ac:dyDescent="0.25">
      <c r="A4" t="s">
        <v>257</v>
      </c>
      <c r="B4" t="s">
        <v>258</v>
      </c>
      <c r="C4" t="s">
        <v>254</v>
      </c>
      <c r="D4">
        <v>70</v>
      </c>
      <c r="E4">
        <v>4</v>
      </c>
      <c r="F4">
        <v>1</v>
      </c>
      <c r="G4">
        <v>260</v>
      </c>
      <c r="H4">
        <v>9</v>
      </c>
      <c r="I4">
        <v>7</v>
      </c>
      <c r="J4">
        <v>5</v>
      </c>
      <c r="K4">
        <v>320</v>
      </c>
      <c r="L4">
        <v>25</v>
      </c>
      <c r="M4">
        <v>3</v>
      </c>
      <c r="N4">
        <v>1</v>
      </c>
      <c r="O4">
        <v>0.33</v>
      </c>
      <c r="P4">
        <v>59.425505000000001</v>
      </c>
    </row>
    <row r="5" spans="1:16" x14ac:dyDescent="0.25">
      <c r="A5" t="s">
        <v>259</v>
      </c>
      <c r="B5" t="s">
        <v>258</v>
      </c>
      <c r="C5" t="s">
        <v>254</v>
      </c>
      <c r="D5">
        <v>50</v>
      </c>
      <c r="E5">
        <v>4</v>
      </c>
      <c r="F5">
        <v>0</v>
      </c>
      <c r="G5">
        <v>140</v>
      </c>
      <c r="H5">
        <v>14</v>
      </c>
      <c r="I5">
        <v>8</v>
      </c>
      <c r="J5">
        <v>0</v>
      </c>
      <c r="K5">
        <v>330</v>
      </c>
      <c r="L5">
        <v>25</v>
      </c>
      <c r="M5">
        <v>3</v>
      </c>
      <c r="N5">
        <v>1</v>
      </c>
      <c r="O5">
        <v>0.5</v>
      </c>
      <c r="P5">
        <v>93.704911999999993</v>
      </c>
    </row>
    <row r="6" spans="1:16" x14ac:dyDescent="0.25">
      <c r="A6" t="s">
        <v>260</v>
      </c>
      <c r="B6" t="s">
        <v>261</v>
      </c>
      <c r="C6" t="s">
        <v>254</v>
      </c>
      <c r="D6">
        <v>110</v>
      </c>
      <c r="E6">
        <v>2</v>
      </c>
      <c r="F6">
        <v>2</v>
      </c>
      <c r="G6">
        <v>200</v>
      </c>
      <c r="H6">
        <v>1</v>
      </c>
      <c r="I6">
        <v>14</v>
      </c>
      <c r="J6">
        <v>8</v>
      </c>
      <c r="K6">
        <v>-1</v>
      </c>
      <c r="L6">
        <v>25</v>
      </c>
      <c r="M6">
        <v>3</v>
      </c>
      <c r="N6">
        <v>1</v>
      </c>
      <c r="O6">
        <v>0.75</v>
      </c>
      <c r="P6">
        <v>34.384842999999996</v>
      </c>
    </row>
    <row r="7" spans="1:16" x14ac:dyDescent="0.25">
      <c r="A7" t="s">
        <v>262</v>
      </c>
      <c r="B7" t="s">
        <v>263</v>
      </c>
      <c r="C7" t="s">
        <v>254</v>
      </c>
      <c r="D7">
        <v>110</v>
      </c>
      <c r="E7">
        <v>2</v>
      </c>
      <c r="F7">
        <v>2</v>
      </c>
      <c r="G7">
        <v>180</v>
      </c>
      <c r="H7">
        <v>1.5</v>
      </c>
      <c r="I7">
        <v>10.5</v>
      </c>
      <c r="J7">
        <v>10</v>
      </c>
      <c r="K7">
        <v>70</v>
      </c>
      <c r="L7">
        <v>25</v>
      </c>
      <c r="M7">
        <v>1</v>
      </c>
      <c r="N7">
        <v>1</v>
      </c>
      <c r="O7">
        <v>0.75</v>
      </c>
      <c r="P7">
        <v>29.509540999999999</v>
      </c>
    </row>
    <row r="8" spans="1:16" x14ac:dyDescent="0.25">
      <c r="A8" t="s">
        <v>264</v>
      </c>
      <c r="B8" t="s">
        <v>258</v>
      </c>
      <c r="C8" t="s">
        <v>254</v>
      </c>
      <c r="D8">
        <v>110</v>
      </c>
      <c r="E8">
        <v>2</v>
      </c>
      <c r="F8">
        <v>0</v>
      </c>
      <c r="G8">
        <v>125</v>
      </c>
      <c r="H8">
        <v>1</v>
      </c>
      <c r="I8">
        <v>11</v>
      </c>
      <c r="J8">
        <v>14</v>
      </c>
      <c r="K8">
        <v>30</v>
      </c>
      <c r="L8">
        <v>25</v>
      </c>
      <c r="M8">
        <v>2</v>
      </c>
      <c r="N8">
        <v>1</v>
      </c>
      <c r="O8">
        <v>1</v>
      </c>
      <c r="P8">
        <v>33.174093999999997</v>
      </c>
    </row>
    <row r="9" spans="1:16" x14ac:dyDescent="0.25">
      <c r="A9" t="s">
        <v>265</v>
      </c>
      <c r="B9" t="s">
        <v>263</v>
      </c>
      <c r="C9" t="s">
        <v>254</v>
      </c>
      <c r="D9">
        <v>130</v>
      </c>
      <c r="E9">
        <v>3</v>
      </c>
      <c r="F9">
        <v>2</v>
      </c>
      <c r="G9">
        <v>210</v>
      </c>
      <c r="H9">
        <v>2</v>
      </c>
      <c r="I9">
        <v>18</v>
      </c>
      <c r="J9">
        <v>8</v>
      </c>
      <c r="K9">
        <v>100</v>
      </c>
      <c r="L9">
        <v>25</v>
      </c>
      <c r="M9">
        <v>3</v>
      </c>
      <c r="N9">
        <v>1.33</v>
      </c>
      <c r="O9">
        <v>0.75</v>
      </c>
      <c r="P9">
        <v>37.038561999999999</v>
      </c>
    </row>
    <row r="10" spans="1:16" x14ac:dyDescent="0.25">
      <c r="A10" t="s">
        <v>266</v>
      </c>
      <c r="B10" t="s">
        <v>261</v>
      </c>
      <c r="C10" t="s">
        <v>254</v>
      </c>
      <c r="D10">
        <v>90</v>
      </c>
      <c r="E10">
        <v>2</v>
      </c>
      <c r="F10">
        <v>1</v>
      </c>
      <c r="G10">
        <v>200</v>
      </c>
      <c r="H10">
        <v>4</v>
      </c>
      <c r="I10">
        <v>15</v>
      </c>
      <c r="J10">
        <v>6</v>
      </c>
      <c r="K10">
        <v>125</v>
      </c>
      <c r="L10">
        <v>25</v>
      </c>
      <c r="M10">
        <v>1</v>
      </c>
      <c r="N10">
        <v>1</v>
      </c>
      <c r="O10">
        <v>0.67</v>
      </c>
      <c r="P10">
        <v>49.120252999999998</v>
      </c>
    </row>
    <row r="11" spans="1:16" x14ac:dyDescent="0.25">
      <c r="A11" t="s">
        <v>267</v>
      </c>
      <c r="B11" t="s">
        <v>268</v>
      </c>
      <c r="C11" t="s">
        <v>254</v>
      </c>
      <c r="D11">
        <v>90</v>
      </c>
      <c r="E11">
        <v>3</v>
      </c>
      <c r="F11">
        <v>0</v>
      </c>
      <c r="G11">
        <v>210</v>
      </c>
      <c r="H11">
        <v>5</v>
      </c>
      <c r="I11">
        <v>13</v>
      </c>
      <c r="J11">
        <v>5</v>
      </c>
      <c r="K11">
        <v>190</v>
      </c>
      <c r="L11">
        <v>25</v>
      </c>
      <c r="M11">
        <v>3</v>
      </c>
      <c r="N11">
        <v>1</v>
      </c>
      <c r="O11">
        <v>0.67</v>
      </c>
      <c r="P11">
        <v>53.313813000000003</v>
      </c>
    </row>
    <row r="12" spans="1:16" x14ac:dyDescent="0.25">
      <c r="A12" t="s">
        <v>269</v>
      </c>
      <c r="B12" t="s">
        <v>256</v>
      </c>
      <c r="C12" t="s">
        <v>254</v>
      </c>
      <c r="D12">
        <v>120</v>
      </c>
      <c r="E12">
        <v>1</v>
      </c>
      <c r="F12">
        <v>2</v>
      </c>
      <c r="G12">
        <v>220</v>
      </c>
      <c r="H12">
        <v>0</v>
      </c>
      <c r="I12">
        <v>12</v>
      </c>
      <c r="J12">
        <v>12</v>
      </c>
      <c r="K12">
        <v>35</v>
      </c>
      <c r="L12">
        <v>25</v>
      </c>
      <c r="M12">
        <v>2</v>
      </c>
      <c r="N12">
        <v>1</v>
      </c>
      <c r="O12">
        <v>0.75</v>
      </c>
      <c r="P12">
        <v>18.042850999999999</v>
      </c>
    </row>
    <row r="13" spans="1:16" x14ac:dyDescent="0.25">
      <c r="A13" t="s">
        <v>270</v>
      </c>
      <c r="B13" t="s">
        <v>263</v>
      </c>
      <c r="C13" t="s">
        <v>254</v>
      </c>
      <c r="D13">
        <v>110</v>
      </c>
      <c r="E13">
        <v>6</v>
      </c>
      <c r="F13">
        <v>2</v>
      </c>
      <c r="G13">
        <v>290</v>
      </c>
      <c r="H13">
        <v>2</v>
      </c>
      <c r="I13">
        <v>17</v>
      </c>
      <c r="J13">
        <v>1</v>
      </c>
      <c r="K13">
        <v>105</v>
      </c>
      <c r="L13">
        <v>25</v>
      </c>
      <c r="M13">
        <v>1</v>
      </c>
      <c r="N13">
        <v>1</v>
      </c>
      <c r="O13">
        <v>1.25</v>
      </c>
      <c r="P13">
        <v>50.764999000000003</v>
      </c>
    </row>
    <row r="14" spans="1:16" x14ac:dyDescent="0.25">
      <c r="A14" t="s">
        <v>271</v>
      </c>
      <c r="B14" t="s">
        <v>263</v>
      </c>
      <c r="C14" t="s">
        <v>254</v>
      </c>
      <c r="D14">
        <v>120</v>
      </c>
      <c r="E14">
        <v>1</v>
      </c>
      <c r="F14">
        <v>3</v>
      </c>
      <c r="G14">
        <v>210</v>
      </c>
      <c r="H14">
        <v>0</v>
      </c>
      <c r="I14">
        <v>13</v>
      </c>
      <c r="J14">
        <v>9</v>
      </c>
      <c r="K14">
        <v>45</v>
      </c>
      <c r="L14">
        <v>25</v>
      </c>
      <c r="M14">
        <v>2</v>
      </c>
      <c r="N14">
        <v>1</v>
      </c>
      <c r="O14">
        <v>0.75</v>
      </c>
      <c r="P14">
        <v>19.823573</v>
      </c>
    </row>
    <row r="15" spans="1:16" x14ac:dyDescent="0.25">
      <c r="A15" t="s">
        <v>272</v>
      </c>
      <c r="B15" t="s">
        <v>263</v>
      </c>
      <c r="C15" t="s">
        <v>254</v>
      </c>
      <c r="D15">
        <v>110</v>
      </c>
      <c r="E15">
        <v>3</v>
      </c>
      <c r="F15">
        <v>2</v>
      </c>
      <c r="G15">
        <v>140</v>
      </c>
      <c r="H15">
        <v>2</v>
      </c>
      <c r="I15">
        <v>13</v>
      </c>
      <c r="J15">
        <v>7</v>
      </c>
      <c r="K15">
        <v>105</v>
      </c>
      <c r="L15">
        <v>25</v>
      </c>
      <c r="M15">
        <v>3</v>
      </c>
      <c r="N15">
        <v>1</v>
      </c>
      <c r="O15">
        <v>0.5</v>
      </c>
      <c r="P15">
        <v>40.400207999999999</v>
      </c>
    </row>
    <row r="16" spans="1:16" x14ac:dyDescent="0.25">
      <c r="A16" t="s">
        <v>273</v>
      </c>
      <c r="B16" t="s">
        <v>263</v>
      </c>
      <c r="C16" t="s">
        <v>254</v>
      </c>
      <c r="D16">
        <v>110</v>
      </c>
      <c r="E16">
        <v>1</v>
      </c>
      <c r="F16">
        <v>1</v>
      </c>
      <c r="G16">
        <v>180</v>
      </c>
      <c r="H16">
        <v>0</v>
      </c>
      <c r="I16">
        <v>12</v>
      </c>
      <c r="J16">
        <v>13</v>
      </c>
      <c r="K16">
        <v>55</v>
      </c>
      <c r="L16">
        <v>25</v>
      </c>
      <c r="M16">
        <v>2</v>
      </c>
      <c r="N16">
        <v>1</v>
      </c>
      <c r="O16">
        <v>1</v>
      </c>
      <c r="P16">
        <v>22.736446000000001</v>
      </c>
    </row>
    <row r="17" spans="1:16" x14ac:dyDescent="0.25">
      <c r="A17" t="s">
        <v>274</v>
      </c>
      <c r="B17" t="s">
        <v>261</v>
      </c>
      <c r="C17" t="s">
        <v>254</v>
      </c>
      <c r="D17">
        <v>110</v>
      </c>
      <c r="E17">
        <v>2</v>
      </c>
      <c r="F17">
        <v>0</v>
      </c>
      <c r="G17">
        <v>280</v>
      </c>
      <c r="H17">
        <v>0</v>
      </c>
      <c r="I17">
        <v>22</v>
      </c>
      <c r="J17">
        <v>3</v>
      </c>
      <c r="K17">
        <v>25</v>
      </c>
      <c r="L17">
        <v>25</v>
      </c>
      <c r="M17">
        <v>1</v>
      </c>
      <c r="N17">
        <v>1</v>
      </c>
      <c r="O17">
        <v>1</v>
      </c>
      <c r="P17">
        <v>41.445019000000002</v>
      </c>
    </row>
    <row r="18" spans="1:16" x14ac:dyDescent="0.25">
      <c r="A18" t="s">
        <v>275</v>
      </c>
      <c r="B18" t="s">
        <v>258</v>
      </c>
      <c r="C18" t="s">
        <v>254</v>
      </c>
      <c r="D18">
        <v>100</v>
      </c>
      <c r="E18">
        <v>2</v>
      </c>
      <c r="F18">
        <v>0</v>
      </c>
      <c r="G18">
        <v>290</v>
      </c>
      <c r="H18">
        <v>1</v>
      </c>
      <c r="I18">
        <v>21</v>
      </c>
      <c r="J18">
        <v>2</v>
      </c>
      <c r="K18">
        <v>35</v>
      </c>
      <c r="L18">
        <v>25</v>
      </c>
      <c r="M18">
        <v>1</v>
      </c>
      <c r="N18">
        <v>1</v>
      </c>
      <c r="O18">
        <v>1</v>
      </c>
      <c r="P18">
        <v>45.863323999999999</v>
      </c>
    </row>
    <row r="19" spans="1:16" x14ac:dyDescent="0.25">
      <c r="A19" t="s">
        <v>276</v>
      </c>
      <c r="B19" t="s">
        <v>258</v>
      </c>
      <c r="C19" t="s">
        <v>254</v>
      </c>
      <c r="D19">
        <v>110</v>
      </c>
      <c r="E19">
        <v>1</v>
      </c>
      <c r="F19">
        <v>0</v>
      </c>
      <c r="G19">
        <v>90</v>
      </c>
      <c r="H19">
        <v>1</v>
      </c>
      <c r="I19">
        <v>13</v>
      </c>
      <c r="J19">
        <v>12</v>
      </c>
      <c r="K19">
        <v>20</v>
      </c>
      <c r="L19">
        <v>25</v>
      </c>
      <c r="M19">
        <v>2</v>
      </c>
      <c r="N19">
        <v>1</v>
      </c>
      <c r="O19">
        <v>1</v>
      </c>
      <c r="P19">
        <v>35.782791000000003</v>
      </c>
    </row>
    <row r="20" spans="1:16" x14ac:dyDescent="0.25">
      <c r="A20" t="s">
        <v>277</v>
      </c>
      <c r="B20" t="s">
        <v>263</v>
      </c>
      <c r="C20" t="s">
        <v>254</v>
      </c>
      <c r="D20">
        <v>110</v>
      </c>
      <c r="E20">
        <v>1</v>
      </c>
      <c r="F20">
        <v>1</v>
      </c>
      <c r="G20">
        <v>180</v>
      </c>
      <c r="H20">
        <v>0</v>
      </c>
      <c r="I20">
        <v>12</v>
      </c>
      <c r="J20">
        <v>13</v>
      </c>
      <c r="K20">
        <v>65</v>
      </c>
      <c r="L20">
        <v>25</v>
      </c>
      <c r="M20">
        <v>2</v>
      </c>
      <c r="N20">
        <v>1</v>
      </c>
      <c r="O20">
        <v>1</v>
      </c>
      <c r="P20">
        <v>22.396512999999999</v>
      </c>
    </row>
    <row r="21" spans="1:16" x14ac:dyDescent="0.25">
      <c r="A21" t="s">
        <v>278</v>
      </c>
      <c r="B21" t="s">
        <v>258</v>
      </c>
      <c r="C21" t="s">
        <v>254</v>
      </c>
      <c r="D21">
        <v>110</v>
      </c>
      <c r="E21">
        <v>3</v>
      </c>
      <c r="F21">
        <v>3</v>
      </c>
      <c r="G21">
        <v>140</v>
      </c>
      <c r="H21">
        <v>4</v>
      </c>
      <c r="I21">
        <v>10</v>
      </c>
      <c r="J21">
        <v>7</v>
      </c>
      <c r="K21">
        <v>160</v>
      </c>
      <c r="L21">
        <v>25</v>
      </c>
      <c r="M21">
        <v>3</v>
      </c>
      <c r="N21">
        <v>1</v>
      </c>
      <c r="O21">
        <v>0.5</v>
      </c>
      <c r="P21">
        <v>40.448771999999998</v>
      </c>
    </row>
    <row r="22" spans="1:16" x14ac:dyDescent="0.25">
      <c r="A22" t="s">
        <v>279</v>
      </c>
      <c r="B22" t="s">
        <v>253</v>
      </c>
      <c r="C22" t="s">
        <v>280</v>
      </c>
      <c r="D22">
        <v>100</v>
      </c>
      <c r="E22">
        <v>3</v>
      </c>
      <c r="F22">
        <v>0</v>
      </c>
      <c r="G22">
        <v>80</v>
      </c>
      <c r="H22">
        <v>1</v>
      </c>
      <c r="I22">
        <v>21</v>
      </c>
      <c r="J22">
        <v>0</v>
      </c>
      <c r="K22">
        <v>-1</v>
      </c>
      <c r="L22">
        <v>0</v>
      </c>
      <c r="M22">
        <v>2</v>
      </c>
      <c r="N22">
        <v>1</v>
      </c>
      <c r="O22">
        <v>1</v>
      </c>
      <c r="P22">
        <v>64.533816000000002</v>
      </c>
    </row>
    <row r="23" spans="1:16" x14ac:dyDescent="0.25">
      <c r="A23" t="s">
        <v>281</v>
      </c>
      <c r="B23" t="s">
        <v>258</v>
      </c>
      <c r="C23" t="s">
        <v>254</v>
      </c>
      <c r="D23">
        <v>110</v>
      </c>
      <c r="E23">
        <v>2</v>
      </c>
      <c r="F23">
        <v>0</v>
      </c>
      <c r="G23">
        <v>220</v>
      </c>
      <c r="H23">
        <v>1</v>
      </c>
      <c r="I23">
        <v>21</v>
      </c>
      <c r="J23">
        <v>3</v>
      </c>
      <c r="K23">
        <v>30</v>
      </c>
      <c r="L23">
        <v>25</v>
      </c>
      <c r="M23">
        <v>3</v>
      </c>
      <c r="N23">
        <v>1</v>
      </c>
      <c r="O23">
        <v>1</v>
      </c>
      <c r="P23">
        <v>46.895643999999997</v>
      </c>
    </row>
    <row r="24" spans="1:16" x14ac:dyDescent="0.25">
      <c r="A24" t="s">
        <v>282</v>
      </c>
      <c r="B24" t="s">
        <v>263</v>
      </c>
      <c r="C24" t="s">
        <v>254</v>
      </c>
      <c r="D24">
        <v>100</v>
      </c>
      <c r="E24">
        <v>2</v>
      </c>
      <c r="F24">
        <v>1</v>
      </c>
      <c r="G24">
        <v>140</v>
      </c>
      <c r="H24">
        <v>2</v>
      </c>
      <c r="I24">
        <v>11</v>
      </c>
      <c r="J24">
        <v>10</v>
      </c>
      <c r="K24">
        <v>120</v>
      </c>
      <c r="L24">
        <v>25</v>
      </c>
      <c r="M24">
        <v>3</v>
      </c>
      <c r="N24">
        <v>1</v>
      </c>
      <c r="O24">
        <v>0.75</v>
      </c>
      <c r="P24">
        <v>36.176195999999997</v>
      </c>
    </row>
    <row r="25" spans="1:16" x14ac:dyDescent="0.25">
      <c r="A25" t="s">
        <v>283</v>
      </c>
      <c r="B25" t="s">
        <v>261</v>
      </c>
      <c r="C25" t="s">
        <v>254</v>
      </c>
      <c r="D25">
        <v>100</v>
      </c>
      <c r="E25">
        <v>2</v>
      </c>
      <c r="F25">
        <v>0</v>
      </c>
      <c r="G25">
        <v>190</v>
      </c>
      <c r="H25">
        <v>1</v>
      </c>
      <c r="I25">
        <v>18</v>
      </c>
      <c r="J25">
        <v>5</v>
      </c>
      <c r="K25">
        <v>80</v>
      </c>
      <c r="L25">
        <v>25</v>
      </c>
      <c r="M25">
        <v>3</v>
      </c>
      <c r="N25">
        <v>1</v>
      </c>
      <c r="O25">
        <v>0.75</v>
      </c>
      <c r="P25">
        <v>44.330855999999997</v>
      </c>
    </row>
    <row r="26" spans="1:16" x14ac:dyDescent="0.25">
      <c r="A26" t="s">
        <v>284</v>
      </c>
      <c r="B26" t="s">
        <v>258</v>
      </c>
      <c r="C26" t="s">
        <v>254</v>
      </c>
      <c r="D26">
        <v>110</v>
      </c>
      <c r="E26">
        <v>2</v>
      </c>
      <c r="F26">
        <v>1</v>
      </c>
      <c r="G26">
        <v>125</v>
      </c>
      <c r="H26">
        <v>1</v>
      </c>
      <c r="I26">
        <v>11</v>
      </c>
      <c r="J26">
        <v>13</v>
      </c>
      <c r="K26">
        <v>30</v>
      </c>
      <c r="L26">
        <v>25</v>
      </c>
      <c r="M26">
        <v>2</v>
      </c>
      <c r="N26">
        <v>1</v>
      </c>
      <c r="O26">
        <v>1</v>
      </c>
      <c r="P26">
        <v>32.207582000000002</v>
      </c>
    </row>
    <row r="27" spans="1:16" x14ac:dyDescent="0.25">
      <c r="A27" t="s">
        <v>285</v>
      </c>
      <c r="B27" t="s">
        <v>258</v>
      </c>
      <c r="C27" t="s">
        <v>254</v>
      </c>
      <c r="D27">
        <v>110</v>
      </c>
      <c r="E27">
        <v>1</v>
      </c>
      <c r="F27">
        <v>0</v>
      </c>
      <c r="G27">
        <v>200</v>
      </c>
      <c r="H27">
        <v>1</v>
      </c>
      <c r="I27">
        <v>14</v>
      </c>
      <c r="J27">
        <v>11</v>
      </c>
      <c r="K27">
        <v>25</v>
      </c>
      <c r="L27">
        <v>25</v>
      </c>
      <c r="M27">
        <v>1</v>
      </c>
      <c r="N27">
        <v>1</v>
      </c>
      <c r="O27">
        <v>0.75</v>
      </c>
      <c r="P27">
        <v>31.435973000000001</v>
      </c>
    </row>
    <row r="28" spans="1:16" x14ac:dyDescent="0.25">
      <c r="A28" t="s">
        <v>286</v>
      </c>
      <c r="B28" t="s">
        <v>258</v>
      </c>
      <c r="C28" t="s">
        <v>254</v>
      </c>
      <c r="D28">
        <v>100</v>
      </c>
      <c r="E28">
        <v>3</v>
      </c>
      <c r="F28">
        <v>0</v>
      </c>
      <c r="G28">
        <v>0</v>
      </c>
      <c r="H28">
        <v>3</v>
      </c>
      <c r="I28">
        <v>14</v>
      </c>
      <c r="J28">
        <v>7</v>
      </c>
      <c r="K28">
        <v>100</v>
      </c>
      <c r="L28">
        <v>25</v>
      </c>
      <c r="M28">
        <v>2</v>
      </c>
      <c r="N28">
        <v>1</v>
      </c>
      <c r="O28">
        <v>0.8</v>
      </c>
      <c r="P28">
        <v>58.345140999999998</v>
      </c>
    </row>
    <row r="29" spans="1:16" x14ac:dyDescent="0.25">
      <c r="A29" t="s">
        <v>287</v>
      </c>
      <c r="B29" t="s">
        <v>268</v>
      </c>
      <c r="C29" t="s">
        <v>254</v>
      </c>
      <c r="D29">
        <v>120</v>
      </c>
      <c r="E29">
        <v>3</v>
      </c>
      <c r="F29">
        <v>2</v>
      </c>
      <c r="G29">
        <v>160</v>
      </c>
      <c r="H29">
        <v>5</v>
      </c>
      <c r="I29">
        <v>12</v>
      </c>
      <c r="J29">
        <v>10</v>
      </c>
      <c r="K29">
        <v>200</v>
      </c>
      <c r="L29">
        <v>25</v>
      </c>
      <c r="M29">
        <v>3</v>
      </c>
      <c r="N29">
        <v>1.25</v>
      </c>
      <c r="O29">
        <v>0.67</v>
      </c>
      <c r="P29">
        <v>40.917046999999997</v>
      </c>
    </row>
    <row r="30" spans="1:16" x14ac:dyDescent="0.25">
      <c r="A30" t="s">
        <v>288</v>
      </c>
      <c r="B30" t="s">
        <v>258</v>
      </c>
      <c r="C30" t="s">
        <v>254</v>
      </c>
      <c r="D30">
        <v>120</v>
      </c>
      <c r="E30">
        <v>3</v>
      </c>
      <c r="F30">
        <v>0</v>
      </c>
      <c r="G30">
        <v>240</v>
      </c>
      <c r="H30">
        <v>5</v>
      </c>
      <c r="I30">
        <v>14</v>
      </c>
      <c r="J30">
        <v>12</v>
      </c>
      <c r="K30">
        <v>190</v>
      </c>
      <c r="L30">
        <v>25</v>
      </c>
      <c r="M30">
        <v>3</v>
      </c>
      <c r="N30">
        <v>1.33</v>
      </c>
      <c r="O30">
        <v>0.67</v>
      </c>
      <c r="P30">
        <v>41.015492000000002</v>
      </c>
    </row>
    <row r="31" spans="1:16" x14ac:dyDescent="0.25">
      <c r="A31" t="s">
        <v>289</v>
      </c>
      <c r="B31" t="s">
        <v>268</v>
      </c>
      <c r="C31" t="s">
        <v>254</v>
      </c>
      <c r="D31">
        <v>110</v>
      </c>
      <c r="E31">
        <v>1</v>
      </c>
      <c r="F31">
        <v>1</v>
      </c>
      <c r="G31">
        <v>135</v>
      </c>
      <c r="H31">
        <v>0</v>
      </c>
      <c r="I31">
        <v>13</v>
      </c>
      <c r="J31">
        <v>12</v>
      </c>
      <c r="K31">
        <v>25</v>
      </c>
      <c r="L31">
        <v>25</v>
      </c>
      <c r="M31">
        <v>2</v>
      </c>
      <c r="N31">
        <v>1</v>
      </c>
      <c r="O31">
        <v>0.75</v>
      </c>
      <c r="P31">
        <v>28.025765</v>
      </c>
    </row>
    <row r="32" spans="1:16" x14ac:dyDescent="0.25">
      <c r="A32" t="s">
        <v>290</v>
      </c>
      <c r="B32" t="s">
        <v>268</v>
      </c>
      <c r="C32" t="s">
        <v>254</v>
      </c>
      <c r="D32">
        <v>100</v>
      </c>
      <c r="E32">
        <v>2</v>
      </c>
      <c r="F32">
        <v>0</v>
      </c>
      <c r="G32">
        <v>45</v>
      </c>
      <c r="H32">
        <v>0</v>
      </c>
      <c r="I32">
        <v>11</v>
      </c>
      <c r="J32">
        <v>15</v>
      </c>
      <c r="K32">
        <v>40</v>
      </c>
      <c r="L32">
        <v>25</v>
      </c>
      <c r="M32">
        <v>1</v>
      </c>
      <c r="N32">
        <v>1</v>
      </c>
      <c r="O32">
        <v>0.88</v>
      </c>
      <c r="P32">
        <v>35.252443999999997</v>
      </c>
    </row>
    <row r="33" spans="1:16" x14ac:dyDescent="0.25">
      <c r="A33" t="s">
        <v>291</v>
      </c>
      <c r="B33" t="s">
        <v>263</v>
      </c>
      <c r="C33" t="s">
        <v>254</v>
      </c>
      <c r="D33">
        <v>110</v>
      </c>
      <c r="E33">
        <v>1</v>
      </c>
      <c r="F33">
        <v>1</v>
      </c>
      <c r="G33">
        <v>280</v>
      </c>
      <c r="H33">
        <v>0</v>
      </c>
      <c r="I33">
        <v>15</v>
      </c>
      <c r="J33">
        <v>9</v>
      </c>
      <c r="K33">
        <v>45</v>
      </c>
      <c r="L33">
        <v>25</v>
      </c>
      <c r="M33">
        <v>2</v>
      </c>
      <c r="N33">
        <v>1</v>
      </c>
      <c r="O33">
        <v>0.75</v>
      </c>
      <c r="P33">
        <v>23.804043</v>
      </c>
    </row>
    <row r="34" spans="1:16" x14ac:dyDescent="0.25">
      <c r="A34" t="s">
        <v>292</v>
      </c>
      <c r="B34" t="s">
        <v>268</v>
      </c>
      <c r="C34" t="s">
        <v>254</v>
      </c>
      <c r="D34">
        <v>100</v>
      </c>
      <c r="E34">
        <v>3</v>
      </c>
      <c r="F34">
        <v>1</v>
      </c>
      <c r="G34">
        <v>140</v>
      </c>
      <c r="H34">
        <v>3</v>
      </c>
      <c r="I34">
        <v>15</v>
      </c>
      <c r="J34">
        <v>5</v>
      </c>
      <c r="K34">
        <v>85</v>
      </c>
      <c r="L34">
        <v>25</v>
      </c>
      <c r="M34">
        <v>3</v>
      </c>
      <c r="N34">
        <v>1</v>
      </c>
      <c r="O34">
        <v>0.88</v>
      </c>
      <c r="P34">
        <v>52.076897000000002</v>
      </c>
    </row>
    <row r="35" spans="1:16" x14ac:dyDescent="0.25">
      <c r="A35" t="s">
        <v>293</v>
      </c>
      <c r="B35" t="s">
        <v>268</v>
      </c>
      <c r="C35" t="s">
        <v>254</v>
      </c>
      <c r="D35">
        <v>110</v>
      </c>
      <c r="E35">
        <v>3</v>
      </c>
      <c r="F35">
        <v>0</v>
      </c>
      <c r="G35">
        <v>170</v>
      </c>
      <c r="H35">
        <v>3</v>
      </c>
      <c r="I35">
        <v>17</v>
      </c>
      <c r="J35">
        <v>3</v>
      </c>
      <c r="K35">
        <v>90</v>
      </c>
      <c r="L35">
        <v>25</v>
      </c>
      <c r="M35">
        <v>3</v>
      </c>
      <c r="N35">
        <v>1</v>
      </c>
      <c r="O35">
        <v>0.25</v>
      </c>
      <c r="P35">
        <v>53.371006999999999</v>
      </c>
    </row>
    <row r="36" spans="1:16" x14ac:dyDescent="0.25">
      <c r="A36" t="s">
        <v>294</v>
      </c>
      <c r="B36" t="s">
        <v>268</v>
      </c>
      <c r="C36" t="s">
        <v>254</v>
      </c>
      <c r="D36">
        <v>120</v>
      </c>
      <c r="E36">
        <v>3</v>
      </c>
      <c r="F36">
        <v>3</v>
      </c>
      <c r="G36">
        <v>75</v>
      </c>
      <c r="H36">
        <v>3</v>
      </c>
      <c r="I36">
        <v>13</v>
      </c>
      <c r="J36">
        <v>4</v>
      </c>
      <c r="K36">
        <v>100</v>
      </c>
      <c r="L36">
        <v>25</v>
      </c>
      <c r="M36">
        <v>3</v>
      </c>
      <c r="N36">
        <v>1</v>
      </c>
      <c r="O36">
        <v>0.33</v>
      </c>
      <c r="P36">
        <v>45.811715999999997</v>
      </c>
    </row>
    <row r="37" spans="1:16" x14ac:dyDescent="0.25">
      <c r="A37" t="s">
        <v>295</v>
      </c>
      <c r="B37" t="s">
        <v>256</v>
      </c>
      <c r="C37" t="s">
        <v>254</v>
      </c>
      <c r="D37">
        <v>120</v>
      </c>
      <c r="E37">
        <v>1</v>
      </c>
      <c r="F37">
        <v>2</v>
      </c>
      <c r="G37">
        <v>220</v>
      </c>
      <c r="H37">
        <v>1</v>
      </c>
      <c r="I37">
        <v>12</v>
      </c>
      <c r="J37">
        <v>11</v>
      </c>
      <c r="K37">
        <v>45</v>
      </c>
      <c r="L37">
        <v>25</v>
      </c>
      <c r="M37">
        <v>2</v>
      </c>
      <c r="N37">
        <v>1</v>
      </c>
      <c r="O37">
        <v>1</v>
      </c>
      <c r="P37">
        <v>21.871292</v>
      </c>
    </row>
    <row r="38" spans="1:16" x14ac:dyDescent="0.25">
      <c r="A38" t="s">
        <v>296</v>
      </c>
      <c r="B38" t="s">
        <v>263</v>
      </c>
      <c r="C38" t="s">
        <v>254</v>
      </c>
      <c r="D38">
        <v>110</v>
      </c>
      <c r="E38">
        <v>3</v>
      </c>
      <c r="F38">
        <v>1</v>
      </c>
      <c r="G38">
        <v>250</v>
      </c>
      <c r="H38">
        <v>1.5</v>
      </c>
      <c r="I38">
        <v>11.5</v>
      </c>
      <c r="J38">
        <v>10</v>
      </c>
      <c r="K38">
        <v>90</v>
      </c>
      <c r="L38">
        <v>25</v>
      </c>
      <c r="M38">
        <v>1</v>
      </c>
      <c r="N38">
        <v>1</v>
      </c>
      <c r="O38">
        <v>0.75</v>
      </c>
      <c r="P38">
        <v>31.072216999999998</v>
      </c>
    </row>
    <row r="39" spans="1:16" x14ac:dyDescent="0.25">
      <c r="A39" t="s">
        <v>297</v>
      </c>
      <c r="B39" t="s">
        <v>268</v>
      </c>
      <c r="C39" t="s">
        <v>254</v>
      </c>
      <c r="D39">
        <v>110</v>
      </c>
      <c r="E39">
        <v>1</v>
      </c>
      <c r="F39">
        <v>0</v>
      </c>
      <c r="G39">
        <v>180</v>
      </c>
      <c r="H39">
        <v>0</v>
      </c>
      <c r="I39">
        <v>14</v>
      </c>
      <c r="J39">
        <v>11</v>
      </c>
      <c r="K39">
        <v>35</v>
      </c>
      <c r="L39">
        <v>25</v>
      </c>
      <c r="M39">
        <v>1</v>
      </c>
      <c r="N39">
        <v>1</v>
      </c>
      <c r="O39">
        <v>1.33</v>
      </c>
      <c r="P39">
        <v>28.742414</v>
      </c>
    </row>
    <row r="40" spans="1:16" x14ac:dyDescent="0.25">
      <c r="A40" t="s">
        <v>298</v>
      </c>
      <c r="B40" t="s">
        <v>258</v>
      </c>
      <c r="C40" t="s">
        <v>254</v>
      </c>
      <c r="D40">
        <v>110</v>
      </c>
      <c r="E40">
        <v>2</v>
      </c>
      <c r="F40">
        <v>1</v>
      </c>
      <c r="G40">
        <v>170</v>
      </c>
      <c r="H40">
        <v>1</v>
      </c>
      <c r="I40">
        <v>17</v>
      </c>
      <c r="J40">
        <v>6</v>
      </c>
      <c r="K40">
        <v>60</v>
      </c>
      <c r="L40">
        <v>100</v>
      </c>
      <c r="M40">
        <v>3</v>
      </c>
      <c r="N40">
        <v>1</v>
      </c>
      <c r="O40">
        <v>1</v>
      </c>
      <c r="P40">
        <v>36.523682999999998</v>
      </c>
    </row>
    <row r="41" spans="1:16" x14ac:dyDescent="0.25">
      <c r="A41" t="s">
        <v>299</v>
      </c>
      <c r="B41" t="s">
        <v>258</v>
      </c>
      <c r="C41" t="s">
        <v>254</v>
      </c>
      <c r="D41">
        <v>140</v>
      </c>
      <c r="E41">
        <v>3</v>
      </c>
      <c r="F41">
        <v>1</v>
      </c>
      <c r="G41">
        <v>170</v>
      </c>
      <c r="H41">
        <v>2</v>
      </c>
      <c r="I41">
        <v>20</v>
      </c>
      <c r="J41">
        <v>9</v>
      </c>
      <c r="K41">
        <v>95</v>
      </c>
      <c r="L41">
        <v>100</v>
      </c>
      <c r="M41">
        <v>3</v>
      </c>
      <c r="N41">
        <v>1.3</v>
      </c>
      <c r="O41">
        <v>0.75</v>
      </c>
      <c r="P41">
        <v>36.471511999999997</v>
      </c>
    </row>
    <row r="42" spans="1:16" x14ac:dyDescent="0.25">
      <c r="A42" t="s">
        <v>300</v>
      </c>
      <c r="B42" t="s">
        <v>263</v>
      </c>
      <c r="C42" t="s">
        <v>254</v>
      </c>
      <c r="D42">
        <v>110</v>
      </c>
      <c r="E42">
        <v>2</v>
      </c>
      <c r="F42">
        <v>1</v>
      </c>
      <c r="G42">
        <v>260</v>
      </c>
      <c r="H42">
        <v>0</v>
      </c>
      <c r="I42">
        <v>21</v>
      </c>
      <c r="J42">
        <v>3</v>
      </c>
      <c r="K42">
        <v>40</v>
      </c>
      <c r="L42">
        <v>25</v>
      </c>
      <c r="M42">
        <v>2</v>
      </c>
      <c r="N42">
        <v>1</v>
      </c>
      <c r="O42">
        <v>1.5</v>
      </c>
      <c r="P42">
        <v>39.241114000000003</v>
      </c>
    </row>
    <row r="43" spans="1:16" x14ac:dyDescent="0.25">
      <c r="A43" t="s">
        <v>301</v>
      </c>
      <c r="B43" t="s">
        <v>256</v>
      </c>
      <c r="C43" t="s">
        <v>254</v>
      </c>
      <c r="D43">
        <v>100</v>
      </c>
      <c r="E43">
        <v>4</v>
      </c>
      <c r="F43">
        <v>2</v>
      </c>
      <c r="G43">
        <v>150</v>
      </c>
      <c r="H43">
        <v>2</v>
      </c>
      <c r="I43">
        <v>12</v>
      </c>
      <c r="J43">
        <v>6</v>
      </c>
      <c r="K43">
        <v>95</v>
      </c>
      <c r="L43">
        <v>25</v>
      </c>
      <c r="M43">
        <v>2</v>
      </c>
      <c r="N43">
        <v>1</v>
      </c>
      <c r="O43">
        <v>0.67</v>
      </c>
      <c r="P43">
        <v>45.328074000000001</v>
      </c>
    </row>
    <row r="44" spans="1:16" x14ac:dyDescent="0.25">
      <c r="A44" t="s">
        <v>302</v>
      </c>
      <c r="B44" t="s">
        <v>263</v>
      </c>
      <c r="C44" t="s">
        <v>254</v>
      </c>
      <c r="D44">
        <v>110</v>
      </c>
      <c r="E44">
        <v>2</v>
      </c>
      <c r="F44">
        <v>1</v>
      </c>
      <c r="G44">
        <v>180</v>
      </c>
      <c r="H44">
        <v>0</v>
      </c>
      <c r="I44">
        <v>12</v>
      </c>
      <c r="J44">
        <v>12</v>
      </c>
      <c r="K44">
        <v>55</v>
      </c>
      <c r="L44">
        <v>25</v>
      </c>
      <c r="M44">
        <v>2</v>
      </c>
      <c r="N44">
        <v>1</v>
      </c>
      <c r="O44">
        <v>1</v>
      </c>
      <c r="P44">
        <v>26.734514999999998</v>
      </c>
    </row>
    <row r="45" spans="1:16" x14ac:dyDescent="0.25">
      <c r="A45" t="s">
        <v>303</v>
      </c>
      <c r="B45" t="s">
        <v>304</v>
      </c>
      <c r="C45" t="s">
        <v>280</v>
      </c>
      <c r="D45">
        <v>100</v>
      </c>
      <c r="E45">
        <v>4</v>
      </c>
      <c r="F45">
        <v>1</v>
      </c>
      <c r="G45">
        <v>0</v>
      </c>
      <c r="H45">
        <v>0</v>
      </c>
      <c r="I45">
        <v>16</v>
      </c>
      <c r="J45">
        <v>3</v>
      </c>
      <c r="K45">
        <v>95</v>
      </c>
      <c r="L45">
        <v>25</v>
      </c>
      <c r="M45">
        <v>2</v>
      </c>
      <c r="N45">
        <v>1</v>
      </c>
      <c r="O45">
        <v>1</v>
      </c>
      <c r="P45">
        <v>54.850917000000003</v>
      </c>
    </row>
    <row r="46" spans="1:16" x14ac:dyDescent="0.25">
      <c r="A46" t="s">
        <v>305</v>
      </c>
      <c r="B46" t="s">
        <v>261</v>
      </c>
      <c r="C46" t="s">
        <v>254</v>
      </c>
      <c r="D46">
        <v>150</v>
      </c>
      <c r="E46">
        <v>4</v>
      </c>
      <c r="F46">
        <v>3</v>
      </c>
      <c r="G46">
        <v>95</v>
      </c>
      <c r="H46">
        <v>3</v>
      </c>
      <c r="I46">
        <v>16</v>
      </c>
      <c r="J46">
        <v>11</v>
      </c>
      <c r="K46">
        <v>170</v>
      </c>
      <c r="L46">
        <v>25</v>
      </c>
      <c r="M46">
        <v>3</v>
      </c>
      <c r="N46">
        <v>1</v>
      </c>
      <c r="O46">
        <v>1</v>
      </c>
      <c r="P46">
        <v>37.136862999999998</v>
      </c>
    </row>
    <row r="47" spans="1:16" x14ac:dyDescent="0.25">
      <c r="A47" t="s">
        <v>306</v>
      </c>
      <c r="B47" t="s">
        <v>261</v>
      </c>
      <c r="C47" t="s">
        <v>254</v>
      </c>
      <c r="D47">
        <v>150</v>
      </c>
      <c r="E47">
        <v>4</v>
      </c>
      <c r="F47">
        <v>3</v>
      </c>
      <c r="G47">
        <v>150</v>
      </c>
      <c r="H47">
        <v>3</v>
      </c>
      <c r="I47">
        <v>16</v>
      </c>
      <c r="J47">
        <v>11</v>
      </c>
      <c r="K47">
        <v>170</v>
      </c>
      <c r="L47">
        <v>25</v>
      </c>
      <c r="M47">
        <v>3</v>
      </c>
      <c r="N47">
        <v>1</v>
      </c>
      <c r="O47">
        <v>1</v>
      </c>
      <c r="P47">
        <v>34.139764999999997</v>
      </c>
    </row>
    <row r="48" spans="1:16" x14ac:dyDescent="0.25">
      <c r="A48" t="s">
        <v>307</v>
      </c>
      <c r="B48" t="s">
        <v>258</v>
      </c>
      <c r="C48" t="s">
        <v>254</v>
      </c>
      <c r="D48">
        <v>160</v>
      </c>
      <c r="E48">
        <v>3</v>
      </c>
      <c r="F48">
        <v>2</v>
      </c>
      <c r="G48">
        <v>150</v>
      </c>
      <c r="H48">
        <v>3</v>
      </c>
      <c r="I48">
        <v>17</v>
      </c>
      <c r="J48">
        <v>13</v>
      </c>
      <c r="K48">
        <v>160</v>
      </c>
      <c r="L48">
        <v>25</v>
      </c>
      <c r="M48">
        <v>3</v>
      </c>
      <c r="N48">
        <v>1.5</v>
      </c>
      <c r="O48">
        <v>0.67</v>
      </c>
      <c r="P48">
        <v>30.313351000000001</v>
      </c>
    </row>
    <row r="49" spans="1:16" x14ac:dyDescent="0.25">
      <c r="A49" t="s">
        <v>308</v>
      </c>
      <c r="B49" t="s">
        <v>263</v>
      </c>
      <c r="C49" t="s">
        <v>254</v>
      </c>
      <c r="D49">
        <v>100</v>
      </c>
      <c r="E49">
        <v>2</v>
      </c>
      <c r="F49">
        <v>1</v>
      </c>
      <c r="G49">
        <v>220</v>
      </c>
      <c r="H49">
        <v>2</v>
      </c>
      <c r="I49">
        <v>15</v>
      </c>
      <c r="J49">
        <v>6</v>
      </c>
      <c r="K49">
        <v>90</v>
      </c>
      <c r="L49">
        <v>25</v>
      </c>
      <c r="M49">
        <v>1</v>
      </c>
      <c r="N49">
        <v>1</v>
      </c>
      <c r="O49">
        <v>1</v>
      </c>
      <c r="P49">
        <v>40.105964999999998</v>
      </c>
    </row>
    <row r="50" spans="1:16" x14ac:dyDescent="0.25">
      <c r="A50" t="s">
        <v>309</v>
      </c>
      <c r="B50" t="s">
        <v>258</v>
      </c>
      <c r="C50" t="s">
        <v>254</v>
      </c>
      <c r="D50">
        <v>120</v>
      </c>
      <c r="E50">
        <v>2</v>
      </c>
      <c r="F50">
        <v>1</v>
      </c>
      <c r="G50">
        <v>190</v>
      </c>
      <c r="H50">
        <v>0</v>
      </c>
      <c r="I50">
        <v>15</v>
      </c>
      <c r="J50">
        <v>9</v>
      </c>
      <c r="K50">
        <v>40</v>
      </c>
      <c r="L50">
        <v>25</v>
      </c>
      <c r="M50">
        <v>2</v>
      </c>
      <c r="N50">
        <v>1</v>
      </c>
      <c r="O50">
        <v>0.67</v>
      </c>
      <c r="P50">
        <v>29.924285000000001</v>
      </c>
    </row>
    <row r="51" spans="1:16" x14ac:dyDescent="0.25">
      <c r="A51" t="s">
        <v>310</v>
      </c>
      <c r="B51" t="s">
        <v>258</v>
      </c>
      <c r="C51" t="s">
        <v>254</v>
      </c>
      <c r="D51">
        <v>140</v>
      </c>
      <c r="E51">
        <v>3</v>
      </c>
      <c r="F51">
        <v>2</v>
      </c>
      <c r="G51">
        <v>220</v>
      </c>
      <c r="H51">
        <v>3</v>
      </c>
      <c r="I51">
        <v>21</v>
      </c>
      <c r="J51">
        <v>7</v>
      </c>
      <c r="K51">
        <v>130</v>
      </c>
      <c r="L51">
        <v>25</v>
      </c>
      <c r="M51">
        <v>3</v>
      </c>
      <c r="N51">
        <v>1.33</v>
      </c>
      <c r="O51">
        <v>0.67</v>
      </c>
      <c r="P51">
        <v>40.692320000000002</v>
      </c>
    </row>
    <row r="52" spans="1:16" x14ac:dyDescent="0.25">
      <c r="A52" t="s">
        <v>311</v>
      </c>
      <c r="B52" t="s">
        <v>258</v>
      </c>
      <c r="C52" t="s">
        <v>254</v>
      </c>
      <c r="D52">
        <v>90</v>
      </c>
      <c r="E52">
        <v>3</v>
      </c>
      <c r="F52">
        <v>0</v>
      </c>
      <c r="G52">
        <v>170</v>
      </c>
      <c r="H52">
        <v>3</v>
      </c>
      <c r="I52">
        <v>18</v>
      </c>
      <c r="J52">
        <v>2</v>
      </c>
      <c r="K52">
        <v>90</v>
      </c>
      <c r="L52">
        <v>25</v>
      </c>
      <c r="M52">
        <v>3</v>
      </c>
      <c r="N52">
        <v>1</v>
      </c>
      <c r="O52">
        <v>1</v>
      </c>
      <c r="P52">
        <v>59.642837</v>
      </c>
    </row>
    <row r="53" spans="1:16" x14ac:dyDescent="0.25">
      <c r="A53" t="s">
        <v>312</v>
      </c>
      <c r="B53" t="s">
        <v>263</v>
      </c>
      <c r="C53" t="s">
        <v>254</v>
      </c>
      <c r="D53">
        <v>130</v>
      </c>
      <c r="E53">
        <v>3</v>
      </c>
      <c r="F53">
        <v>2</v>
      </c>
      <c r="G53">
        <v>170</v>
      </c>
      <c r="H53">
        <v>1.5</v>
      </c>
      <c r="I53">
        <v>13.5</v>
      </c>
      <c r="J53">
        <v>10</v>
      </c>
      <c r="K53">
        <v>120</v>
      </c>
      <c r="L53">
        <v>25</v>
      </c>
      <c r="M53">
        <v>3</v>
      </c>
      <c r="N53">
        <v>1.25</v>
      </c>
      <c r="O53">
        <v>0.5</v>
      </c>
      <c r="P53">
        <v>30.450842999999999</v>
      </c>
    </row>
    <row r="54" spans="1:16" x14ac:dyDescent="0.25">
      <c r="A54" t="s">
        <v>313</v>
      </c>
      <c r="B54" t="s">
        <v>268</v>
      </c>
      <c r="C54" t="s">
        <v>254</v>
      </c>
      <c r="D54">
        <v>120</v>
      </c>
      <c r="E54">
        <v>3</v>
      </c>
      <c r="F54">
        <v>1</v>
      </c>
      <c r="G54">
        <v>200</v>
      </c>
      <c r="H54">
        <v>6</v>
      </c>
      <c r="I54">
        <v>11</v>
      </c>
      <c r="J54">
        <v>14</v>
      </c>
      <c r="K54">
        <v>260</v>
      </c>
      <c r="L54">
        <v>25</v>
      </c>
      <c r="M54">
        <v>3</v>
      </c>
      <c r="N54">
        <v>1.33</v>
      </c>
      <c r="O54">
        <v>0.67</v>
      </c>
      <c r="P54">
        <v>37.840594000000003</v>
      </c>
    </row>
    <row r="55" spans="1:16" x14ac:dyDescent="0.25">
      <c r="A55" t="s">
        <v>314</v>
      </c>
      <c r="B55" t="s">
        <v>258</v>
      </c>
      <c r="C55" t="s">
        <v>254</v>
      </c>
      <c r="D55">
        <v>100</v>
      </c>
      <c r="E55">
        <v>3</v>
      </c>
      <c r="F55">
        <v>0</v>
      </c>
      <c r="G55">
        <v>320</v>
      </c>
      <c r="H55">
        <v>1</v>
      </c>
      <c r="I55">
        <v>20</v>
      </c>
      <c r="J55">
        <v>3</v>
      </c>
      <c r="K55">
        <v>45</v>
      </c>
      <c r="L55">
        <v>100</v>
      </c>
      <c r="M55">
        <v>3</v>
      </c>
      <c r="N55">
        <v>1</v>
      </c>
      <c r="O55">
        <v>1</v>
      </c>
      <c r="P55">
        <v>41.503540000000001</v>
      </c>
    </row>
    <row r="56" spans="1:16" x14ac:dyDescent="0.25">
      <c r="A56" t="s">
        <v>315</v>
      </c>
      <c r="B56" t="s">
        <v>256</v>
      </c>
      <c r="C56" t="s">
        <v>254</v>
      </c>
      <c r="D56">
        <v>50</v>
      </c>
      <c r="E56">
        <v>1</v>
      </c>
      <c r="F56">
        <v>0</v>
      </c>
      <c r="G56">
        <v>0</v>
      </c>
      <c r="H56">
        <v>0</v>
      </c>
      <c r="I56">
        <v>13</v>
      </c>
      <c r="J56">
        <v>0</v>
      </c>
      <c r="K56">
        <v>15</v>
      </c>
      <c r="L56">
        <v>0</v>
      </c>
      <c r="M56">
        <v>3</v>
      </c>
      <c r="N56">
        <v>0.5</v>
      </c>
      <c r="O56">
        <v>1</v>
      </c>
      <c r="P56">
        <v>60.756112000000002</v>
      </c>
    </row>
    <row r="57" spans="1:16" x14ac:dyDescent="0.25">
      <c r="A57" t="s">
        <v>316</v>
      </c>
      <c r="B57" t="s">
        <v>256</v>
      </c>
      <c r="C57" t="s">
        <v>254</v>
      </c>
      <c r="D57">
        <v>50</v>
      </c>
      <c r="E57">
        <v>2</v>
      </c>
      <c r="F57">
        <v>0</v>
      </c>
      <c r="G57">
        <v>0</v>
      </c>
      <c r="H57">
        <v>1</v>
      </c>
      <c r="I57">
        <v>10</v>
      </c>
      <c r="J57">
        <v>0</v>
      </c>
      <c r="K57">
        <v>50</v>
      </c>
      <c r="L57">
        <v>0</v>
      </c>
      <c r="M57">
        <v>3</v>
      </c>
      <c r="N57">
        <v>0.5</v>
      </c>
      <c r="O57">
        <v>1</v>
      </c>
      <c r="P57">
        <v>63.005645000000001</v>
      </c>
    </row>
    <row r="58" spans="1:16" x14ac:dyDescent="0.25">
      <c r="A58" t="s">
        <v>317</v>
      </c>
      <c r="B58" t="s">
        <v>256</v>
      </c>
      <c r="C58" t="s">
        <v>254</v>
      </c>
      <c r="D58">
        <v>100</v>
      </c>
      <c r="E58">
        <v>4</v>
      </c>
      <c r="F58">
        <v>1</v>
      </c>
      <c r="G58">
        <v>135</v>
      </c>
      <c r="H58">
        <v>2</v>
      </c>
      <c r="I58">
        <v>14</v>
      </c>
      <c r="J58">
        <v>6</v>
      </c>
      <c r="K58">
        <v>110</v>
      </c>
      <c r="L58">
        <v>25</v>
      </c>
      <c r="M58">
        <v>3</v>
      </c>
      <c r="N58">
        <v>1</v>
      </c>
      <c r="O58">
        <v>0.5</v>
      </c>
      <c r="P58">
        <v>49.511873999999999</v>
      </c>
    </row>
    <row r="59" spans="1:16" x14ac:dyDescent="0.25">
      <c r="A59" t="s">
        <v>318</v>
      </c>
      <c r="B59" t="s">
        <v>256</v>
      </c>
      <c r="C59" t="s">
        <v>280</v>
      </c>
      <c r="D59">
        <v>100</v>
      </c>
      <c r="E59">
        <v>5</v>
      </c>
      <c r="F59">
        <v>2</v>
      </c>
      <c r="G59">
        <v>0</v>
      </c>
      <c r="H59">
        <v>2.7</v>
      </c>
      <c r="I59">
        <v>-1</v>
      </c>
      <c r="J59">
        <v>-1</v>
      </c>
      <c r="K59">
        <v>110</v>
      </c>
      <c r="L59">
        <v>0</v>
      </c>
      <c r="M59">
        <v>1</v>
      </c>
      <c r="N59">
        <v>1</v>
      </c>
      <c r="O59">
        <v>0.67</v>
      </c>
      <c r="P59">
        <v>50.828392000000001</v>
      </c>
    </row>
    <row r="60" spans="1:16" x14ac:dyDescent="0.25">
      <c r="A60" t="s">
        <v>319</v>
      </c>
      <c r="B60" t="s">
        <v>258</v>
      </c>
      <c r="C60" t="s">
        <v>254</v>
      </c>
      <c r="D60">
        <v>120</v>
      </c>
      <c r="E60">
        <v>3</v>
      </c>
      <c r="F60">
        <v>1</v>
      </c>
      <c r="G60">
        <v>210</v>
      </c>
      <c r="H60">
        <v>5</v>
      </c>
      <c r="I60">
        <v>14</v>
      </c>
      <c r="J60">
        <v>12</v>
      </c>
      <c r="K60">
        <v>240</v>
      </c>
      <c r="L60">
        <v>25</v>
      </c>
      <c r="M60">
        <v>2</v>
      </c>
      <c r="N60">
        <v>1.33</v>
      </c>
      <c r="O60">
        <v>0.75</v>
      </c>
      <c r="P60">
        <v>39.259197</v>
      </c>
    </row>
    <row r="61" spans="1:16" x14ac:dyDescent="0.25">
      <c r="A61" t="s">
        <v>320</v>
      </c>
      <c r="B61" t="s">
        <v>263</v>
      </c>
      <c r="C61" t="s">
        <v>254</v>
      </c>
      <c r="D61">
        <v>100</v>
      </c>
      <c r="E61">
        <v>3</v>
      </c>
      <c r="F61">
        <v>2</v>
      </c>
      <c r="G61">
        <v>140</v>
      </c>
      <c r="H61">
        <v>2.5</v>
      </c>
      <c r="I61">
        <v>10.5</v>
      </c>
      <c r="J61">
        <v>8</v>
      </c>
      <c r="K61">
        <v>140</v>
      </c>
      <c r="L61">
        <v>25</v>
      </c>
      <c r="M61">
        <v>3</v>
      </c>
      <c r="N61">
        <v>1</v>
      </c>
      <c r="O61">
        <v>0.5</v>
      </c>
      <c r="P61">
        <v>39.703400000000002</v>
      </c>
    </row>
    <row r="62" spans="1:16" x14ac:dyDescent="0.25">
      <c r="A62" t="s">
        <v>321</v>
      </c>
      <c r="B62" t="s">
        <v>258</v>
      </c>
      <c r="C62" t="s">
        <v>254</v>
      </c>
      <c r="D62">
        <v>90</v>
      </c>
      <c r="E62">
        <v>2</v>
      </c>
      <c r="F62">
        <v>0</v>
      </c>
      <c r="G62">
        <v>0</v>
      </c>
      <c r="H62">
        <v>2</v>
      </c>
      <c r="I62">
        <v>15</v>
      </c>
      <c r="J62">
        <v>6</v>
      </c>
      <c r="K62">
        <v>110</v>
      </c>
      <c r="L62">
        <v>25</v>
      </c>
      <c r="M62">
        <v>3</v>
      </c>
      <c r="N62">
        <v>1</v>
      </c>
      <c r="O62">
        <v>0.5</v>
      </c>
      <c r="P62">
        <v>55.333142000000002</v>
      </c>
    </row>
    <row r="63" spans="1:16" x14ac:dyDescent="0.25">
      <c r="A63" t="s">
        <v>322</v>
      </c>
      <c r="B63" t="s">
        <v>261</v>
      </c>
      <c r="C63" t="s">
        <v>254</v>
      </c>
      <c r="D63">
        <v>110</v>
      </c>
      <c r="E63">
        <v>1</v>
      </c>
      <c r="F63">
        <v>0</v>
      </c>
      <c r="G63">
        <v>240</v>
      </c>
      <c r="H63">
        <v>0</v>
      </c>
      <c r="I63">
        <v>23</v>
      </c>
      <c r="J63">
        <v>2</v>
      </c>
      <c r="K63">
        <v>30</v>
      </c>
      <c r="L63">
        <v>25</v>
      </c>
      <c r="M63">
        <v>1</v>
      </c>
      <c r="N63">
        <v>1</v>
      </c>
      <c r="O63">
        <v>1.1299999999999999</v>
      </c>
      <c r="P63">
        <v>41.998933000000001</v>
      </c>
    </row>
    <row r="64" spans="1:16" x14ac:dyDescent="0.25">
      <c r="A64" t="s">
        <v>323</v>
      </c>
      <c r="B64" t="s">
        <v>258</v>
      </c>
      <c r="C64" t="s">
        <v>254</v>
      </c>
      <c r="D64">
        <v>110</v>
      </c>
      <c r="E64">
        <v>2</v>
      </c>
      <c r="F64">
        <v>0</v>
      </c>
      <c r="G64">
        <v>290</v>
      </c>
      <c r="H64">
        <v>0</v>
      </c>
      <c r="I64">
        <v>22</v>
      </c>
      <c r="J64">
        <v>3</v>
      </c>
      <c r="K64">
        <v>35</v>
      </c>
      <c r="L64">
        <v>25</v>
      </c>
      <c r="M64">
        <v>1</v>
      </c>
      <c r="N64">
        <v>1</v>
      </c>
      <c r="O64">
        <v>1</v>
      </c>
      <c r="P64">
        <v>40.560158999999999</v>
      </c>
    </row>
    <row r="65" spans="1:16" x14ac:dyDescent="0.25">
      <c r="A65" t="s">
        <v>324</v>
      </c>
      <c r="B65" t="s">
        <v>253</v>
      </c>
      <c r="C65" t="s">
        <v>254</v>
      </c>
      <c r="D65">
        <v>80</v>
      </c>
      <c r="E65">
        <v>2</v>
      </c>
      <c r="F65">
        <v>0</v>
      </c>
      <c r="G65">
        <v>0</v>
      </c>
      <c r="H65">
        <v>3</v>
      </c>
      <c r="I65">
        <v>16</v>
      </c>
      <c r="J65">
        <v>0</v>
      </c>
      <c r="K65">
        <v>95</v>
      </c>
      <c r="L65">
        <v>0</v>
      </c>
      <c r="M65">
        <v>1</v>
      </c>
      <c r="N65">
        <v>0.83</v>
      </c>
      <c r="O65">
        <v>1</v>
      </c>
      <c r="P65">
        <v>68.235884999999996</v>
      </c>
    </row>
    <row r="66" spans="1:16" x14ac:dyDescent="0.25">
      <c r="A66" t="s">
        <v>325</v>
      </c>
      <c r="B66" t="s">
        <v>253</v>
      </c>
      <c r="C66" t="s">
        <v>254</v>
      </c>
      <c r="D66">
        <v>90</v>
      </c>
      <c r="E66">
        <v>3</v>
      </c>
      <c r="F66">
        <v>0</v>
      </c>
      <c r="G66">
        <v>0</v>
      </c>
      <c r="H66">
        <v>4</v>
      </c>
      <c r="I66">
        <v>19</v>
      </c>
      <c r="J66">
        <v>0</v>
      </c>
      <c r="K66">
        <v>140</v>
      </c>
      <c r="L66">
        <v>0</v>
      </c>
      <c r="M66">
        <v>1</v>
      </c>
      <c r="N66">
        <v>1</v>
      </c>
      <c r="O66">
        <v>0.67</v>
      </c>
      <c r="P66">
        <v>74.472949</v>
      </c>
    </row>
    <row r="67" spans="1:16" x14ac:dyDescent="0.25">
      <c r="A67" t="s">
        <v>326</v>
      </c>
      <c r="B67" t="s">
        <v>253</v>
      </c>
      <c r="C67" t="s">
        <v>254</v>
      </c>
      <c r="D67">
        <v>90</v>
      </c>
      <c r="E67">
        <v>3</v>
      </c>
      <c r="F67">
        <v>0</v>
      </c>
      <c r="G67">
        <v>0</v>
      </c>
      <c r="H67">
        <v>3</v>
      </c>
      <c r="I67">
        <v>20</v>
      </c>
      <c r="J67">
        <v>0</v>
      </c>
      <c r="K67">
        <v>120</v>
      </c>
      <c r="L67">
        <v>0</v>
      </c>
      <c r="M67">
        <v>1</v>
      </c>
      <c r="N67">
        <v>1</v>
      </c>
      <c r="O67">
        <v>0.67</v>
      </c>
      <c r="P67">
        <v>72.801787000000004</v>
      </c>
    </row>
    <row r="68" spans="1:16" x14ac:dyDescent="0.25">
      <c r="A68" t="s">
        <v>327</v>
      </c>
      <c r="B68" t="s">
        <v>258</v>
      </c>
      <c r="C68" t="s">
        <v>254</v>
      </c>
      <c r="D68">
        <v>110</v>
      </c>
      <c r="E68">
        <v>2</v>
      </c>
      <c r="F68">
        <v>1</v>
      </c>
      <c r="G68">
        <v>70</v>
      </c>
      <c r="H68">
        <v>1</v>
      </c>
      <c r="I68">
        <v>9</v>
      </c>
      <c r="J68">
        <v>15</v>
      </c>
      <c r="K68">
        <v>40</v>
      </c>
      <c r="L68">
        <v>25</v>
      </c>
      <c r="M68">
        <v>2</v>
      </c>
      <c r="N68">
        <v>1</v>
      </c>
      <c r="O68">
        <v>0.75</v>
      </c>
      <c r="P68">
        <v>31.230053999999999</v>
      </c>
    </row>
    <row r="69" spans="1:16" x14ac:dyDescent="0.25">
      <c r="A69" t="s">
        <v>328</v>
      </c>
      <c r="B69" t="s">
        <v>258</v>
      </c>
      <c r="C69" t="s">
        <v>254</v>
      </c>
      <c r="D69">
        <v>110</v>
      </c>
      <c r="E69">
        <v>6</v>
      </c>
      <c r="F69">
        <v>0</v>
      </c>
      <c r="G69">
        <v>230</v>
      </c>
      <c r="H69">
        <v>1</v>
      </c>
      <c r="I69">
        <v>16</v>
      </c>
      <c r="J69">
        <v>3</v>
      </c>
      <c r="K69">
        <v>55</v>
      </c>
      <c r="L69">
        <v>25</v>
      </c>
      <c r="M69">
        <v>1</v>
      </c>
      <c r="N69">
        <v>1</v>
      </c>
      <c r="O69">
        <v>1</v>
      </c>
      <c r="P69">
        <v>53.131323999999999</v>
      </c>
    </row>
    <row r="70" spans="1:16" x14ac:dyDescent="0.25">
      <c r="A70" t="s">
        <v>329</v>
      </c>
      <c r="B70" t="s">
        <v>253</v>
      </c>
      <c r="C70" t="s">
        <v>254</v>
      </c>
      <c r="D70">
        <v>90</v>
      </c>
      <c r="E70">
        <v>2</v>
      </c>
      <c r="F70">
        <v>0</v>
      </c>
      <c r="G70">
        <v>15</v>
      </c>
      <c r="H70">
        <v>3</v>
      </c>
      <c r="I70">
        <v>15</v>
      </c>
      <c r="J70">
        <v>5</v>
      </c>
      <c r="K70">
        <v>90</v>
      </c>
      <c r="L70">
        <v>25</v>
      </c>
      <c r="M70">
        <v>2</v>
      </c>
      <c r="N70">
        <v>1</v>
      </c>
      <c r="O70">
        <v>1</v>
      </c>
      <c r="P70">
        <v>59.363993000000001</v>
      </c>
    </row>
    <row r="71" spans="1:16" x14ac:dyDescent="0.25">
      <c r="A71" t="s">
        <v>330</v>
      </c>
      <c r="B71" t="s">
        <v>263</v>
      </c>
      <c r="C71" t="s">
        <v>254</v>
      </c>
      <c r="D71">
        <v>110</v>
      </c>
      <c r="E71">
        <v>2</v>
      </c>
      <c r="F71">
        <v>1</v>
      </c>
      <c r="G71">
        <v>200</v>
      </c>
      <c r="H71">
        <v>0</v>
      </c>
      <c r="I71">
        <v>21</v>
      </c>
      <c r="J71">
        <v>3</v>
      </c>
      <c r="K71">
        <v>35</v>
      </c>
      <c r="L71">
        <v>100</v>
      </c>
      <c r="M71">
        <v>3</v>
      </c>
      <c r="N71">
        <v>1</v>
      </c>
      <c r="O71">
        <v>1</v>
      </c>
      <c r="P71">
        <v>38.839745999999998</v>
      </c>
    </row>
    <row r="72" spans="1:16" x14ac:dyDescent="0.25">
      <c r="A72" t="s">
        <v>331</v>
      </c>
      <c r="B72" t="s">
        <v>263</v>
      </c>
      <c r="C72" t="s">
        <v>254</v>
      </c>
      <c r="D72">
        <v>140</v>
      </c>
      <c r="E72">
        <v>3</v>
      </c>
      <c r="F72">
        <v>1</v>
      </c>
      <c r="G72">
        <v>190</v>
      </c>
      <c r="H72">
        <v>4</v>
      </c>
      <c r="I72">
        <v>15</v>
      </c>
      <c r="J72">
        <v>14</v>
      </c>
      <c r="K72">
        <v>230</v>
      </c>
      <c r="L72">
        <v>100</v>
      </c>
      <c r="M72">
        <v>3</v>
      </c>
      <c r="N72">
        <v>1.5</v>
      </c>
      <c r="O72">
        <v>1</v>
      </c>
      <c r="P72">
        <v>28.592784999999999</v>
      </c>
    </row>
    <row r="73" spans="1:16" x14ac:dyDescent="0.25">
      <c r="A73" t="s">
        <v>332</v>
      </c>
      <c r="B73" t="s">
        <v>263</v>
      </c>
      <c r="C73" t="s">
        <v>254</v>
      </c>
      <c r="D73">
        <v>100</v>
      </c>
      <c r="E73">
        <v>3</v>
      </c>
      <c r="F73">
        <v>1</v>
      </c>
      <c r="G73">
        <v>200</v>
      </c>
      <c r="H73">
        <v>3</v>
      </c>
      <c r="I73">
        <v>16</v>
      </c>
      <c r="J73">
        <v>3</v>
      </c>
      <c r="K73">
        <v>110</v>
      </c>
      <c r="L73">
        <v>100</v>
      </c>
      <c r="M73">
        <v>3</v>
      </c>
      <c r="N73">
        <v>1</v>
      </c>
      <c r="O73">
        <v>1</v>
      </c>
      <c r="P73">
        <v>46.658844000000002</v>
      </c>
    </row>
    <row r="74" spans="1:16" x14ac:dyDescent="0.25">
      <c r="A74" t="s">
        <v>333</v>
      </c>
      <c r="B74" t="s">
        <v>263</v>
      </c>
      <c r="C74" t="s">
        <v>254</v>
      </c>
      <c r="D74">
        <v>110</v>
      </c>
      <c r="E74">
        <v>2</v>
      </c>
      <c r="F74">
        <v>1</v>
      </c>
      <c r="G74">
        <v>250</v>
      </c>
      <c r="H74">
        <v>0</v>
      </c>
      <c r="I74">
        <v>21</v>
      </c>
      <c r="J74">
        <v>3</v>
      </c>
      <c r="K74">
        <v>60</v>
      </c>
      <c r="L74">
        <v>25</v>
      </c>
      <c r="M74">
        <v>3</v>
      </c>
      <c r="N74">
        <v>1</v>
      </c>
      <c r="O74">
        <v>0.75</v>
      </c>
      <c r="P74">
        <v>39.106174000000003</v>
      </c>
    </row>
    <row r="75" spans="1:16" x14ac:dyDescent="0.25">
      <c r="A75" t="s">
        <v>334</v>
      </c>
      <c r="B75" t="s">
        <v>263</v>
      </c>
      <c r="C75" t="s">
        <v>254</v>
      </c>
      <c r="D75">
        <v>110</v>
      </c>
      <c r="E75">
        <v>1</v>
      </c>
      <c r="F75">
        <v>1</v>
      </c>
      <c r="G75">
        <v>140</v>
      </c>
      <c r="H75">
        <v>0</v>
      </c>
      <c r="I75">
        <v>13</v>
      </c>
      <c r="J75">
        <v>12</v>
      </c>
      <c r="K75">
        <v>25</v>
      </c>
      <c r="L75">
        <v>25</v>
      </c>
      <c r="M75">
        <v>2</v>
      </c>
      <c r="N75">
        <v>1</v>
      </c>
      <c r="O75">
        <v>1</v>
      </c>
      <c r="P75">
        <v>27.753301</v>
      </c>
    </row>
    <row r="76" spans="1:16" x14ac:dyDescent="0.25">
      <c r="A76" t="s">
        <v>335</v>
      </c>
      <c r="B76" t="s">
        <v>261</v>
      </c>
      <c r="C76" t="s">
        <v>254</v>
      </c>
      <c r="D76">
        <v>100</v>
      </c>
      <c r="E76">
        <v>3</v>
      </c>
      <c r="F76">
        <v>1</v>
      </c>
      <c r="G76">
        <v>230</v>
      </c>
      <c r="H76">
        <v>3</v>
      </c>
      <c r="I76">
        <v>17</v>
      </c>
      <c r="J76">
        <v>3</v>
      </c>
      <c r="K76">
        <v>115</v>
      </c>
      <c r="L76">
        <v>25</v>
      </c>
      <c r="M76">
        <v>1</v>
      </c>
      <c r="N76">
        <v>1</v>
      </c>
      <c r="O76">
        <v>0.67</v>
      </c>
      <c r="P76">
        <v>49.787444999999998</v>
      </c>
    </row>
    <row r="77" spans="1:16" x14ac:dyDescent="0.25">
      <c r="A77" t="s">
        <v>336</v>
      </c>
      <c r="B77" t="s">
        <v>263</v>
      </c>
      <c r="C77" t="s">
        <v>254</v>
      </c>
      <c r="D77">
        <v>100</v>
      </c>
      <c r="E77">
        <v>3</v>
      </c>
      <c r="F77">
        <v>1</v>
      </c>
      <c r="G77">
        <v>200</v>
      </c>
      <c r="H77">
        <v>3</v>
      </c>
      <c r="I77">
        <v>17</v>
      </c>
      <c r="J77">
        <v>3</v>
      </c>
      <c r="K77">
        <v>110</v>
      </c>
      <c r="L77">
        <v>25</v>
      </c>
      <c r="M77">
        <v>1</v>
      </c>
      <c r="N77">
        <v>1</v>
      </c>
      <c r="O77">
        <v>1</v>
      </c>
      <c r="P77">
        <v>51.592193000000002</v>
      </c>
    </row>
    <row r="78" spans="1:16" x14ac:dyDescent="0.25">
      <c r="A78" t="s">
        <v>337</v>
      </c>
      <c r="B78" t="s">
        <v>263</v>
      </c>
      <c r="C78" t="s">
        <v>254</v>
      </c>
      <c r="D78">
        <v>110</v>
      </c>
      <c r="E78">
        <v>2</v>
      </c>
      <c r="F78">
        <v>1</v>
      </c>
      <c r="G78">
        <v>200</v>
      </c>
      <c r="H78">
        <v>1</v>
      </c>
      <c r="I78">
        <v>16</v>
      </c>
      <c r="J78">
        <v>8</v>
      </c>
      <c r="K78">
        <v>60</v>
      </c>
      <c r="L78">
        <v>25</v>
      </c>
      <c r="M78">
        <v>1</v>
      </c>
      <c r="N78">
        <v>1</v>
      </c>
      <c r="O78">
        <v>0.75</v>
      </c>
      <c r="P78">
        <v>36.187559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EAC5C3-D561-422E-BCC9-F1089A920627}">
  <sheetPr codeName="Sheet13"/>
  <dimension ref="A1:J4"/>
  <sheetViews>
    <sheetView workbookViewId="0">
      <selection activeCell="I11" sqref="I11"/>
    </sheetView>
  </sheetViews>
  <sheetFormatPr defaultRowHeight="15" x14ac:dyDescent="0.25"/>
  <sheetData>
    <row r="1" spans="1:10" x14ac:dyDescent="0.25">
      <c r="A1" s="189" t="s">
        <v>64</v>
      </c>
      <c r="B1" s="190"/>
      <c r="C1" s="190"/>
      <c r="D1" s="190"/>
      <c r="E1" s="190"/>
      <c r="F1" s="190"/>
      <c r="G1" s="190"/>
      <c r="H1" s="190"/>
      <c r="I1" s="190"/>
      <c r="J1" s="191"/>
    </row>
    <row r="2" spans="1:10" x14ac:dyDescent="0.25">
      <c r="A2" s="192"/>
      <c r="B2" s="143"/>
      <c r="C2" s="143"/>
      <c r="D2" s="143"/>
      <c r="E2" s="143"/>
      <c r="F2" s="143"/>
      <c r="G2" s="143"/>
      <c r="H2" s="143"/>
      <c r="I2" s="143"/>
      <c r="J2" s="193"/>
    </row>
    <row r="3" spans="1:10" x14ac:dyDescent="0.25">
      <c r="A3" s="192"/>
      <c r="B3" s="143"/>
      <c r="C3" s="143"/>
      <c r="D3" s="143"/>
      <c r="E3" s="143"/>
      <c r="F3" s="143"/>
      <c r="G3" s="143"/>
      <c r="H3" s="143"/>
      <c r="I3" s="143"/>
      <c r="J3" s="193"/>
    </row>
    <row r="4" spans="1:10" x14ac:dyDescent="0.25">
      <c r="A4" s="194"/>
      <c r="B4" s="195"/>
      <c r="C4" s="195"/>
      <c r="D4" s="195"/>
      <c r="E4" s="195"/>
      <c r="F4" s="195"/>
      <c r="G4" s="195"/>
      <c r="H4" s="195"/>
      <c r="I4" s="195"/>
      <c r="J4" s="196"/>
    </row>
  </sheetData>
  <mergeCells count="2">
    <mergeCell ref="A1:J1"/>
    <mergeCell ref="A2:J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D28C0-A141-471B-B655-200F7C8F3A86}">
  <sheetPr codeName="Sheet14"/>
  <dimension ref="A1:J4"/>
  <sheetViews>
    <sheetView workbookViewId="0">
      <selection activeCell="G13" sqref="G13"/>
    </sheetView>
  </sheetViews>
  <sheetFormatPr defaultRowHeight="15" x14ac:dyDescent="0.25"/>
  <sheetData>
    <row r="1" spans="1:10" x14ac:dyDescent="0.25">
      <c r="A1" s="189" t="s">
        <v>64</v>
      </c>
      <c r="B1" s="190"/>
      <c r="C1" s="190"/>
      <c r="D1" s="190"/>
      <c r="E1" s="190"/>
      <c r="F1" s="190"/>
      <c r="G1" s="190"/>
      <c r="H1" s="190"/>
      <c r="I1" s="190"/>
      <c r="J1" s="191"/>
    </row>
    <row r="2" spans="1:10" x14ac:dyDescent="0.25">
      <c r="A2" s="192"/>
      <c r="B2" s="143"/>
      <c r="C2" s="143"/>
      <c r="D2" s="143"/>
      <c r="E2" s="143"/>
      <c r="F2" s="143"/>
      <c r="G2" s="143"/>
      <c r="H2" s="143"/>
      <c r="I2" s="143"/>
      <c r="J2" s="193"/>
    </row>
    <row r="3" spans="1:10" x14ac:dyDescent="0.25">
      <c r="A3" s="192"/>
      <c r="B3" s="143"/>
      <c r="C3" s="143"/>
      <c r="D3" s="143"/>
      <c r="E3" s="143"/>
      <c r="F3" s="143"/>
      <c r="G3" s="143"/>
      <c r="H3" s="143"/>
      <c r="I3" s="143"/>
      <c r="J3" s="193"/>
    </row>
    <row r="4" spans="1:10" x14ac:dyDescent="0.25">
      <c r="A4" s="194"/>
      <c r="B4" s="195"/>
      <c r="C4" s="195"/>
      <c r="D4" s="195"/>
      <c r="E4" s="195"/>
      <c r="F4" s="195"/>
      <c r="G4" s="195"/>
      <c r="H4" s="195"/>
      <c r="I4" s="195"/>
      <c r="J4" s="196"/>
    </row>
  </sheetData>
  <mergeCells count="2">
    <mergeCell ref="A1:J1"/>
    <mergeCell ref="A2:J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19450-4A6A-463F-97A1-2194C53D060E}">
  <sheetPr codeName="Sheet2"/>
  <dimension ref="A1:J28"/>
  <sheetViews>
    <sheetView workbookViewId="0">
      <selection sqref="A1:B1"/>
    </sheetView>
  </sheetViews>
  <sheetFormatPr defaultRowHeight="15" x14ac:dyDescent="0.25"/>
  <cols>
    <col min="1" max="1" width="31" bestFit="1" customWidth="1"/>
    <col min="3" max="3" width="12" bestFit="1" customWidth="1"/>
    <col min="4" max="4" width="11" bestFit="1" customWidth="1"/>
    <col min="9" max="9" width="21.42578125" customWidth="1"/>
    <col min="10" max="10" width="33.28515625" customWidth="1"/>
  </cols>
  <sheetData>
    <row r="1" spans="1:10" ht="18.75" x14ac:dyDescent="0.3">
      <c r="A1" s="157" t="s">
        <v>4</v>
      </c>
      <c r="B1" s="157"/>
      <c r="C1" s="9"/>
      <c r="D1" s="9"/>
      <c r="E1" s="9"/>
      <c r="F1" s="9"/>
      <c r="G1" s="10"/>
      <c r="H1" s="10"/>
    </row>
    <row r="2" spans="1:10" ht="15.75" thickBot="1" x14ac:dyDescent="0.3">
      <c r="A2" s="148" t="s">
        <v>9</v>
      </c>
      <c r="B2" s="149"/>
      <c r="C2" s="149"/>
      <c r="D2" s="149"/>
      <c r="E2" s="149"/>
      <c r="F2" s="150"/>
      <c r="G2" s="10"/>
      <c r="H2" s="10"/>
      <c r="I2" s="31" t="s">
        <v>13</v>
      </c>
      <c r="J2" s="31" t="s">
        <v>14</v>
      </c>
    </row>
    <row r="3" spans="1:10" ht="16.5" customHeight="1" x14ac:dyDescent="0.25">
      <c r="A3" s="158" t="s">
        <v>11</v>
      </c>
      <c r="B3" s="159"/>
      <c r="C3" s="159"/>
      <c r="D3" s="159"/>
      <c r="E3" s="159"/>
      <c r="F3" s="160"/>
      <c r="G3" s="11"/>
      <c r="H3" s="11"/>
      <c r="I3" s="30" t="s">
        <v>15</v>
      </c>
      <c r="J3" s="30" t="s">
        <v>8</v>
      </c>
    </row>
    <row r="4" spans="1:10" x14ac:dyDescent="0.25">
      <c r="A4" s="142"/>
      <c r="B4" s="143"/>
      <c r="C4" s="143"/>
      <c r="D4" s="143"/>
      <c r="E4" s="143"/>
      <c r="F4" s="144"/>
      <c r="G4" s="11"/>
      <c r="H4" s="11"/>
      <c r="I4" s="8" t="s">
        <v>16</v>
      </c>
      <c r="J4" s="8" t="s">
        <v>7</v>
      </c>
    </row>
    <row r="5" spans="1:10" ht="30" x14ac:dyDescent="0.25">
      <c r="A5" s="145"/>
      <c r="B5" s="146"/>
      <c r="C5" s="146"/>
      <c r="D5" s="146"/>
      <c r="E5" s="146"/>
      <c r="F5" s="147"/>
      <c r="G5" s="10"/>
      <c r="H5" s="10"/>
      <c r="I5" s="8" t="s">
        <v>17</v>
      </c>
      <c r="J5" s="8" t="s">
        <v>6</v>
      </c>
    </row>
    <row r="6" spans="1:10" ht="30" x14ac:dyDescent="0.25">
      <c r="A6" s="12"/>
      <c r="B6" s="13"/>
      <c r="C6" s="13"/>
      <c r="D6" s="13"/>
      <c r="E6" s="13"/>
      <c r="F6" s="14"/>
      <c r="G6" s="10"/>
      <c r="H6" s="10"/>
      <c r="I6" s="8" t="s">
        <v>18</v>
      </c>
      <c r="J6" s="8" t="s">
        <v>7</v>
      </c>
    </row>
    <row r="7" spans="1:10" ht="32.25" customHeight="1" x14ac:dyDescent="0.25">
      <c r="A7" s="139" t="s">
        <v>20</v>
      </c>
      <c r="B7" s="140"/>
      <c r="C7" s="140"/>
      <c r="D7" s="140"/>
      <c r="E7" s="140"/>
      <c r="F7" s="141"/>
      <c r="G7" s="10"/>
      <c r="H7" s="10"/>
    </row>
    <row r="8" spans="1:10" ht="16.5" customHeight="1" x14ac:dyDescent="0.25">
      <c r="A8" s="151" t="s">
        <v>12</v>
      </c>
      <c r="B8" s="152"/>
      <c r="C8" s="152"/>
      <c r="D8" s="152"/>
      <c r="E8" s="152"/>
      <c r="F8" s="153"/>
      <c r="G8" s="10"/>
      <c r="H8" s="10"/>
    </row>
    <row r="9" spans="1:10" x14ac:dyDescent="0.25">
      <c r="A9" s="154"/>
      <c r="B9" s="155"/>
      <c r="C9" s="155"/>
      <c r="D9" s="155"/>
      <c r="E9" s="155"/>
      <c r="F9" s="156"/>
      <c r="G9" s="10"/>
      <c r="H9" s="10"/>
      <c r="I9" s="32" t="s">
        <v>21</v>
      </c>
    </row>
    <row r="10" spans="1:10" x14ac:dyDescent="0.25">
      <c r="A10" s="9"/>
      <c r="B10" s="9"/>
      <c r="C10" s="9"/>
      <c r="D10" s="9"/>
      <c r="E10" s="9"/>
      <c r="F10" s="9"/>
      <c r="G10" s="10"/>
      <c r="H10" s="10"/>
      <c r="I10" s="29" t="s">
        <v>22</v>
      </c>
    </row>
    <row r="11" spans="1:10" x14ac:dyDescent="0.25">
      <c r="A11" s="148" t="s">
        <v>10</v>
      </c>
      <c r="B11" s="149"/>
      <c r="C11" s="149"/>
      <c r="D11" s="149"/>
      <c r="E11" s="149"/>
      <c r="F11" s="150"/>
      <c r="G11" s="10"/>
      <c r="H11" s="10"/>
    </row>
    <row r="12" spans="1:10" x14ac:dyDescent="0.25">
      <c r="A12" s="142" t="s">
        <v>19</v>
      </c>
      <c r="B12" s="143"/>
      <c r="C12" s="143"/>
      <c r="D12" s="143"/>
      <c r="E12" s="143"/>
      <c r="F12" s="144"/>
      <c r="G12" s="10"/>
      <c r="H12" s="10"/>
    </row>
    <row r="13" spans="1:10" x14ac:dyDescent="0.25">
      <c r="A13" s="142"/>
      <c r="B13" s="143"/>
      <c r="C13" s="143"/>
      <c r="D13" s="143"/>
      <c r="E13" s="143"/>
      <c r="F13" s="144"/>
    </row>
    <row r="14" spans="1:10" x14ac:dyDescent="0.25">
      <c r="A14" s="145"/>
      <c r="B14" s="146"/>
      <c r="C14" s="146"/>
      <c r="D14" s="146"/>
      <c r="E14" s="146"/>
      <c r="F14" s="147"/>
    </row>
    <row r="15" spans="1:10" x14ac:dyDescent="0.25">
      <c r="F15" s="2"/>
    </row>
    <row r="16" spans="1:10" x14ac:dyDescent="0.25">
      <c r="F16" s="2"/>
    </row>
    <row r="17" spans="1:6" ht="15.75" thickBot="1" x14ac:dyDescent="0.3">
      <c r="A17" s="16" t="s">
        <v>5</v>
      </c>
      <c r="B17" s="17"/>
      <c r="C17" s="18"/>
      <c r="D17" s="17"/>
      <c r="E17" s="17"/>
      <c r="F17" s="19"/>
    </row>
    <row r="18" spans="1:6" x14ac:dyDescent="0.25">
      <c r="A18" s="20">
        <v>62000</v>
      </c>
      <c r="B18" s="21"/>
      <c r="C18" s="21"/>
      <c r="D18" s="21"/>
      <c r="E18" s="22"/>
      <c r="F18" s="23"/>
    </row>
    <row r="19" spans="1:6" x14ac:dyDescent="0.25">
      <c r="A19" s="20">
        <v>64000</v>
      </c>
      <c r="B19" s="21"/>
      <c r="C19" s="15" t="s">
        <v>6</v>
      </c>
      <c r="D19" s="15" t="s">
        <v>7</v>
      </c>
      <c r="E19" s="15" t="s">
        <v>8</v>
      </c>
      <c r="F19" s="23"/>
    </row>
    <row r="20" spans="1:6" x14ac:dyDescent="0.25">
      <c r="A20" s="20">
        <v>49000</v>
      </c>
      <c r="B20" s="21"/>
      <c r="C20" s="7">
        <f>AVERAGE(A18:A28)</f>
        <v>189848.18181818182</v>
      </c>
      <c r="D20" s="7">
        <f>MEDIAN(A18:A28)</f>
        <v>55000</v>
      </c>
      <c r="E20" s="6">
        <f>MODE(A18:A28)</f>
        <v>64000</v>
      </c>
      <c r="F20" s="23"/>
    </row>
    <row r="21" spans="1:6" x14ac:dyDescent="0.25">
      <c r="A21" s="20">
        <v>324000</v>
      </c>
      <c r="B21" s="21"/>
      <c r="C21" s="21"/>
      <c r="D21" s="21"/>
      <c r="E21" s="21"/>
      <c r="F21" s="23"/>
    </row>
    <row r="22" spans="1:6" x14ac:dyDescent="0.25">
      <c r="A22" s="20">
        <v>1264000</v>
      </c>
      <c r="B22" s="21"/>
      <c r="C22" s="21"/>
      <c r="D22" s="21"/>
      <c r="E22" s="21"/>
      <c r="F22" s="23"/>
    </row>
    <row r="23" spans="1:6" x14ac:dyDescent="0.25">
      <c r="A23" s="20">
        <v>54330</v>
      </c>
      <c r="B23" s="21"/>
      <c r="C23" s="4"/>
      <c r="D23" s="21"/>
      <c r="E23" s="21"/>
      <c r="F23" s="23"/>
    </row>
    <row r="24" spans="1:6" x14ac:dyDescent="0.25">
      <c r="A24" s="20">
        <v>64000</v>
      </c>
      <c r="B24" s="21"/>
      <c r="C24" s="5"/>
      <c r="D24" s="21"/>
      <c r="E24" s="21"/>
      <c r="F24" s="23"/>
    </row>
    <row r="25" spans="1:6" x14ac:dyDescent="0.25">
      <c r="A25" s="20">
        <v>51000</v>
      </c>
      <c r="B25" s="21"/>
      <c r="C25" s="5"/>
      <c r="D25" s="21"/>
      <c r="E25" s="21"/>
      <c r="F25" s="23"/>
    </row>
    <row r="26" spans="1:6" x14ac:dyDescent="0.25">
      <c r="A26" s="20">
        <v>55000</v>
      </c>
      <c r="B26" s="21"/>
      <c r="C26" s="5"/>
      <c r="D26" s="21"/>
      <c r="E26" s="21"/>
      <c r="F26" s="24"/>
    </row>
    <row r="27" spans="1:6" x14ac:dyDescent="0.25">
      <c r="A27" s="20">
        <v>48000</v>
      </c>
      <c r="B27" s="21"/>
      <c r="C27" s="5"/>
      <c r="D27" s="21"/>
      <c r="E27" s="21"/>
      <c r="F27" s="24"/>
    </row>
    <row r="28" spans="1:6" x14ac:dyDescent="0.25">
      <c r="A28" s="25">
        <v>53000</v>
      </c>
      <c r="B28" s="26"/>
      <c r="C28" s="27"/>
      <c r="D28" s="26"/>
      <c r="E28" s="26"/>
      <c r="F28" s="28"/>
    </row>
  </sheetData>
  <mergeCells count="7">
    <mergeCell ref="A7:F7"/>
    <mergeCell ref="A12:F14"/>
    <mergeCell ref="A11:F11"/>
    <mergeCell ref="A8:F9"/>
    <mergeCell ref="A1:B1"/>
    <mergeCell ref="A3:F5"/>
    <mergeCell ref="A2:F2"/>
  </mergeCells>
  <hyperlinks>
    <hyperlink ref="I10" r:id="rId1" xr:uid="{B4512F69-52A9-434E-B321-EA7028CCA52A}"/>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691A2-CCB5-4D79-A874-032397D41AA8}">
  <sheetPr codeName="Sheet3"/>
  <dimension ref="A1:AC52"/>
  <sheetViews>
    <sheetView workbookViewId="0">
      <selection activeCell="AA54" sqref="AA54"/>
    </sheetView>
  </sheetViews>
  <sheetFormatPr defaultRowHeight="15" x14ac:dyDescent="0.25"/>
  <sheetData>
    <row r="1" spans="1:29" ht="19.5" thickBot="1" x14ac:dyDescent="0.35">
      <c r="A1" s="161" t="s">
        <v>23</v>
      </c>
      <c r="B1" s="162"/>
      <c r="C1" s="162"/>
      <c r="D1" s="162"/>
      <c r="E1" s="162"/>
      <c r="F1" s="58"/>
      <c r="G1" s="58"/>
      <c r="H1" s="59"/>
    </row>
    <row r="2" spans="1:29" ht="33" customHeight="1" x14ac:dyDescent="0.25">
      <c r="A2" s="163" t="s">
        <v>45</v>
      </c>
      <c r="B2" s="164"/>
      <c r="C2" s="164"/>
      <c r="D2" s="164"/>
      <c r="E2" s="164"/>
      <c r="F2" s="164"/>
      <c r="G2" s="164"/>
      <c r="H2" s="165"/>
    </row>
    <row r="3" spans="1:29" ht="27.75" customHeight="1" x14ac:dyDescent="0.25">
      <c r="A3" s="53"/>
      <c r="B3" s="53"/>
      <c r="C3" s="53"/>
      <c r="D3" s="53"/>
      <c r="E3" s="53"/>
      <c r="F3" s="53"/>
      <c r="G3" s="53"/>
      <c r="H3" s="53"/>
    </row>
    <row r="4" spans="1:29" ht="18.75" customHeight="1" x14ac:dyDescent="0.25">
      <c r="A4" s="166" t="s">
        <v>40</v>
      </c>
      <c r="B4" s="167"/>
      <c r="C4" s="167"/>
      <c r="D4" s="167"/>
      <c r="E4" s="168"/>
      <c r="J4" s="166" t="s">
        <v>42</v>
      </c>
      <c r="K4" s="167"/>
      <c r="L4" s="167"/>
      <c r="M4" s="167"/>
      <c r="N4" s="168"/>
      <c r="T4" s="166" t="s">
        <v>46</v>
      </c>
      <c r="U4" s="167"/>
      <c r="V4" s="167"/>
      <c r="W4" s="167"/>
      <c r="X4" s="168"/>
    </row>
    <row r="5" spans="1:29" ht="18.75" x14ac:dyDescent="0.3">
      <c r="A5" s="54" t="s">
        <v>48</v>
      </c>
      <c r="B5" s="52"/>
      <c r="C5" s="52"/>
      <c r="D5" s="52"/>
      <c r="E5" s="55"/>
      <c r="J5" s="54" t="s">
        <v>43</v>
      </c>
      <c r="K5" s="52"/>
      <c r="L5" s="52"/>
      <c r="M5" s="52"/>
      <c r="N5" s="55"/>
      <c r="T5" s="54" t="s">
        <v>47</v>
      </c>
      <c r="U5" s="52"/>
      <c r="V5" s="52"/>
      <c r="W5" s="52"/>
      <c r="X5" s="55"/>
    </row>
    <row r="6" spans="1:29" ht="18.75" x14ac:dyDescent="0.3">
      <c r="A6" s="60" t="s">
        <v>41</v>
      </c>
      <c r="B6" s="56"/>
      <c r="C6" s="56"/>
      <c r="D6" s="56"/>
      <c r="E6" s="57"/>
      <c r="J6" s="60" t="s">
        <v>44</v>
      </c>
      <c r="K6" s="56"/>
      <c r="L6" s="56"/>
      <c r="M6" s="56"/>
      <c r="N6" s="57"/>
      <c r="T6" s="60" t="s">
        <v>49</v>
      </c>
      <c r="U6" s="56"/>
      <c r="V6" s="56"/>
      <c r="W6" s="56"/>
      <c r="X6" s="57"/>
    </row>
    <row r="7" spans="1:29" x14ac:dyDescent="0.25">
      <c r="B7" s="2"/>
      <c r="C7" s="2"/>
      <c r="D7" s="2"/>
      <c r="E7" s="2"/>
      <c r="F7" s="2"/>
      <c r="G7" s="2"/>
      <c r="H7" s="2"/>
      <c r="I7" s="2"/>
      <c r="J7" s="2"/>
      <c r="K7" s="2"/>
      <c r="L7" s="2"/>
      <c r="M7" s="2"/>
      <c r="N7" s="2"/>
      <c r="O7" s="2"/>
      <c r="P7" s="2"/>
      <c r="Q7" s="2"/>
      <c r="R7" s="2"/>
      <c r="S7" s="2"/>
      <c r="T7" s="2"/>
      <c r="U7" s="2"/>
      <c r="V7" s="2"/>
      <c r="W7" s="2"/>
      <c r="X7" s="2"/>
      <c r="Y7" s="2"/>
      <c r="Z7" s="2"/>
      <c r="AA7" s="2"/>
      <c r="AB7" s="2"/>
      <c r="AC7" s="2"/>
    </row>
    <row r="8" spans="1:29" x14ac:dyDescent="0.25">
      <c r="A8" s="45"/>
      <c r="B8" s="45"/>
      <c r="C8" s="45"/>
      <c r="D8" s="45"/>
      <c r="E8" s="45"/>
      <c r="F8" s="45"/>
      <c r="G8" s="45"/>
      <c r="H8" s="46"/>
      <c r="I8" s="2"/>
      <c r="J8" s="35"/>
      <c r="K8" s="17"/>
      <c r="L8" s="17"/>
      <c r="M8" s="17"/>
      <c r="N8" s="17"/>
      <c r="O8" s="17"/>
      <c r="P8" s="17"/>
      <c r="Q8" s="17"/>
      <c r="R8" s="19"/>
      <c r="S8" s="21"/>
      <c r="T8" s="35"/>
      <c r="U8" s="17"/>
      <c r="V8" s="17"/>
      <c r="W8" s="17"/>
      <c r="X8" s="17"/>
      <c r="Y8" s="17"/>
      <c r="Z8" s="17"/>
      <c r="AA8" s="17"/>
      <c r="AB8" s="19"/>
      <c r="AC8" s="2"/>
    </row>
    <row r="9" spans="1:29" x14ac:dyDescent="0.25">
      <c r="A9" s="47"/>
      <c r="B9" s="22" t="s">
        <v>24</v>
      </c>
      <c r="C9" s="21"/>
      <c r="D9" s="21"/>
      <c r="E9" s="21"/>
      <c r="F9" s="21"/>
      <c r="G9" s="21"/>
      <c r="H9" s="48"/>
      <c r="I9" s="21"/>
      <c r="J9" s="36"/>
      <c r="K9" s="22" t="s">
        <v>25</v>
      </c>
      <c r="L9" s="21"/>
      <c r="M9" s="21"/>
      <c r="N9" s="21"/>
      <c r="O9" s="21"/>
      <c r="P9" s="21"/>
      <c r="Q9" s="21"/>
      <c r="R9" s="23"/>
      <c r="S9" s="21"/>
      <c r="T9" s="36"/>
      <c r="U9" s="22" t="s">
        <v>26</v>
      </c>
      <c r="V9" s="21"/>
      <c r="W9" s="21"/>
      <c r="X9" s="21"/>
      <c r="Y9" s="21"/>
      <c r="Z9" s="21"/>
      <c r="AA9" s="21"/>
      <c r="AB9" s="23"/>
      <c r="AC9" s="2"/>
    </row>
    <row r="10" spans="1:29" x14ac:dyDescent="0.25">
      <c r="A10" s="47"/>
      <c r="B10" s="22"/>
      <c r="C10" s="21"/>
      <c r="D10" s="21"/>
      <c r="E10" s="21"/>
      <c r="F10" s="21"/>
      <c r="G10" s="21"/>
      <c r="H10" s="48"/>
      <c r="I10" s="21"/>
      <c r="J10" s="36"/>
      <c r="K10" s="22"/>
      <c r="L10" s="21"/>
      <c r="M10" s="21"/>
      <c r="N10" s="21"/>
      <c r="O10" s="21"/>
      <c r="P10" s="21"/>
      <c r="Q10" s="21"/>
      <c r="R10" s="23"/>
      <c r="S10" s="21"/>
      <c r="T10" s="36"/>
      <c r="U10" s="22"/>
      <c r="V10" s="21"/>
      <c r="W10" s="21"/>
      <c r="X10" s="21"/>
      <c r="Y10" s="21"/>
      <c r="Z10" s="21"/>
      <c r="AA10" s="21"/>
      <c r="AB10" s="23"/>
      <c r="AC10" s="2"/>
    </row>
    <row r="11" spans="1:29" ht="15.75" thickBot="1" x14ac:dyDescent="0.3">
      <c r="A11" s="47"/>
      <c r="B11" s="3" t="s">
        <v>27</v>
      </c>
      <c r="C11" s="21"/>
      <c r="D11" s="3" t="s">
        <v>28</v>
      </c>
      <c r="E11" s="3" t="s">
        <v>29</v>
      </c>
      <c r="F11" s="37"/>
      <c r="G11" s="37"/>
      <c r="H11" s="49"/>
      <c r="I11" s="37"/>
      <c r="J11" s="36"/>
      <c r="K11" s="3" t="s">
        <v>30</v>
      </c>
      <c r="L11" s="21"/>
      <c r="M11" s="3" t="s">
        <v>28</v>
      </c>
      <c r="N11" s="3" t="s">
        <v>29</v>
      </c>
      <c r="O11" s="21"/>
      <c r="P11" s="37"/>
      <c r="Q11" s="37"/>
      <c r="R11" s="38"/>
      <c r="S11" s="37"/>
      <c r="T11" s="36"/>
      <c r="U11" s="3" t="s">
        <v>31</v>
      </c>
      <c r="V11" s="21"/>
      <c r="W11" s="3" t="s">
        <v>28</v>
      </c>
      <c r="X11" s="3" t="s">
        <v>29</v>
      </c>
      <c r="Y11" s="21"/>
      <c r="Z11" s="21"/>
      <c r="AA11" s="21"/>
      <c r="AB11" s="23"/>
      <c r="AC11" s="2"/>
    </row>
    <row r="12" spans="1:29" x14ac:dyDescent="0.25">
      <c r="A12" s="47"/>
      <c r="B12" s="21">
        <v>1</v>
      </c>
      <c r="C12" s="21"/>
      <c r="D12" s="39" t="s">
        <v>32</v>
      </c>
      <c r="E12" s="21">
        <v>4</v>
      </c>
      <c r="F12" s="21"/>
      <c r="G12" s="21"/>
      <c r="H12" s="48"/>
      <c r="I12" s="21"/>
      <c r="J12" s="36"/>
      <c r="K12" s="21">
        <v>1</v>
      </c>
      <c r="L12" s="21"/>
      <c r="M12" s="39" t="s">
        <v>32</v>
      </c>
      <c r="N12" s="21">
        <v>2</v>
      </c>
      <c r="O12" s="21"/>
      <c r="P12" s="21"/>
      <c r="Q12" s="21"/>
      <c r="R12" s="23"/>
      <c r="S12" s="21"/>
      <c r="T12" s="36"/>
      <c r="U12" s="21">
        <v>1</v>
      </c>
      <c r="V12" s="21"/>
      <c r="W12" s="39" t="s">
        <v>32</v>
      </c>
      <c r="X12" s="21">
        <v>1</v>
      </c>
      <c r="Y12" s="21"/>
      <c r="Z12" s="21"/>
      <c r="AA12" s="21"/>
      <c r="AB12" s="23"/>
      <c r="AC12" s="2"/>
    </row>
    <row r="13" spans="1:29" x14ac:dyDescent="0.25">
      <c r="A13" s="47"/>
      <c r="B13" s="21">
        <v>1</v>
      </c>
      <c r="C13" s="21"/>
      <c r="D13" s="39" t="s">
        <v>33</v>
      </c>
      <c r="E13" s="21">
        <v>6</v>
      </c>
      <c r="F13" s="21"/>
      <c r="G13" s="21"/>
      <c r="H13" s="48"/>
      <c r="I13" s="21"/>
      <c r="J13" s="36"/>
      <c r="K13" s="21">
        <v>1</v>
      </c>
      <c r="L13" s="21"/>
      <c r="M13" s="39" t="s">
        <v>33</v>
      </c>
      <c r="N13" s="21">
        <v>2</v>
      </c>
      <c r="O13" s="21"/>
      <c r="P13" s="21"/>
      <c r="Q13" s="21"/>
      <c r="R13" s="23"/>
      <c r="S13" s="21"/>
      <c r="T13" s="36"/>
      <c r="U13" s="21">
        <v>2</v>
      </c>
      <c r="V13" s="21"/>
      <c r="W13" s="39" t="s">
        <v>33</v>
      </c>
      <c r="X13" s="21">
        <v>1</v>
      </c>
      <c r="Y13" s="21"/>
      <c r="Z13" s="21"/>
      <c r="AA13" s="21"/>
      <c r="AB13" s="23"/>
      <c r="AC13" s="2"/>
    </row>
    <row r="14" spans="1:29" x14ac:dyDescent="0.25">
      <c r="A14" s="47"/>
      <c r="B14" s="21">
        <v>1</v>
      </c>
      <c r="C14" s="21"/>
      <c r="D14" s="39" t="s">
        <v>34</v>
      </c>
      <c r="E14" s="21">
        <v>4</v>
      </c>
      <c r="F14" s="21"/>
      <c r="G14" s="21"/>
      <c r="H14" s="48"/>
      <c r="I14" s="21"/>
      <c r="J14" s="36"/>
      <c r="K14" s="21">
        <v>2</v>
      </c>
      <c r="L14" s="21"/>
      <c r="M14" s="39" t="s">
        <v>34</v>
      </c>
      <c r="N14" s="21">
        <v>3</v>
      </c>
      <c r="O14" s="21"/>
      <c r="P14" s="21"/>
      <c r="Q14" s="21"/>
      <c r="R14" s="23"/>
      <c r="S14" s="21"/>
      <c r="T14" s="36"/>
      <c r="U14" s="21">
        <v>3</v>
      </c>
      <c r="V14" s="21"/>
      <c r="W14" s="39" t="s">
        <v>34</v>
      </c>
      <c r="X14" s="21">
        <v>2</v>
      </c>
      <c r="Y14" s="21"/>
      <c r="Z14" s="21"/>
      <c r="AA14" s="21"/>
      <c r="AB14" s="23"/>
      <c r="AC14" s="2"/>
    </row>
    <row r="15" spans="1:29" x14ac:dyDescent="0.25">
      <c r="A15" s="47"/>
      <c r="B15" s="21">
        <v>1</v>
      </c>
      <c r="C15" s="40"/>
      <c r="D15" s="39" t="s">
        <v>35</v>
      </c>
      <c r="E15" s="21">
        <v>2</v>
      </c>
      <c r="F15" s="21"/>
      <c r="G15" s="21"/>
      <c r="H15" s="48"/>
      <c r="I15" s="21"/>
      <c r="J15" s="36"/>
      <c r="K15" s="21">
        <v>2</v>
      </c>
      <c r="L15" s="21"/>
      <c r="M15" s="39" t="s">
        <v>35</v>
      </c>
      <c r="N15" s="21">
        <v>5</v>
      </c>
      <c r="O15" s="21"/>
      <c r="P15" s="21"/>
      <c r="Q15" s="21"/>
      <c r="R15" s="23"/>
      <c r="S15" s="21"/>
      <c r="T15" s="36"/>
      <c r="U15" s="21">
        <v>3</v>
      </c>
      <c r="V15" s="21"/>
      <c r="W15" s="39" t="s">
        <v>35</v>
      </c>
      <c r="X15" s="21">
        <v>3</v>
      </c>
      <c r="Y15" s="21"/>
      <c r="Z15" s="21"/>
      <c r="AA15" s="21"/>
      <c r="AB15" s="23"/>
      <c r="AC15" s="2"/>
    </row>
    <row r="16" spans="1:29" x14ac:dyDescent="0.25">
      <c r="A16" s="47"/>
      <c r="B16" s="21">
        <v>2</v>
      </c>
      <c r="C16" s="40"/>
      <c r="D16" s="39" t="s">
        <v>36</v>
      </c>
      <c r="E16" s="21">
        <v>2</v>
      </c>
      <c r="F16" s="21"/>
      <c r="G16" s="21"/>
      <c r="H16" s="48"/>
      <c r="I16" s="21"/>
      <c r="J16" s="36"/>
      <c r="K16" s="21">
        <v>3</v>
      </c>
      <c r="L16" s="21"/>
      <c r="M16" s="39" t="s">
        <v>36</v>
      </c>
      <c r="N16" s="21">
        <v>3</v>
      </c>
      <c r="O16" s="21"/>
      <c r="P16" s="21"/>
      <c r="Q16" s="21"/>
      <c r="R16" s="23"/>
      <c r="S16" s="21"/>
      <c r="T16" s="36"/>
      <c r="U16" s="21">
        <v>4</v>
      </c>
      <c r="V16" s="21"/>
      <c r="W16" s="39" t="s">
        <v>36</v>
      </c>
      <c r="X16" s="21">
        <v>4</v>
      </c>
      <c r="Y16" s="21"/>
      <c r="Z16" s="21"/>
      <c r="AA16" s="21"/>
      <c r="AB16" s="23"/>
      <c r="AC16" s="2"/>
    </row>
    <row r="17" spans="1:29" x14ac:dyDescent="0.25">
      <c r="A17" s="47"/>
      <c r="B17" s="21">
        <v>2</v>
      </c>
      <c r="C17" s="21"/>
      <c r="D17" s="39" t="s">
        <v>37</v>
      </c>
      <c r="E17" s="21">
        <v>0</v>
      </c>
      <c r="F17" s="21"/>
      <c r="G17" s="21"/>
      <c r="H17" s="48"/>
      <c r="I17" s="21"/>
      <c r="J17" s="36"/>
      <c r="K17" s="21">
        <v>3</v>
      </c>
      <c r="L17" s="21"/>
      <c r="M17" s="39" t="s">
        <v>37</v>
      </c>
      <c r="N17" s="21">
        <v>2</v>
      </c>
      <c r="O17" s="21"/>
      <c r="P17" s="21"/>
      <c r="Q17" s="21"/>
      <c r="R17" s="23"/>
      <c r="S17" s="21"/>
      <c r="T17" s="36"/>
      <c r="U17" s="21">
        <v>4</v>
      </c>
      <c r="V17" s="21"/>
      <c r="W17" s="39" t="s">
        <v>37</v>
      </c>
      <c r="X17" s="21">
        <v>6</v>
      </c>
      <c r="Y17" s="21"/>
      <c r="Z17" s="21"/>
      <c r="AA17" s="21"/>
      <c r="AB17" s="23"/>
      <c r="AC17" s="2"/>
    </row>
    <row r="18" spans="1:29" x14ac:dyDescent="0.25">
      <c r="A18" s="47"/>
      <c r="B18" s="21">
        <v>2</v>
      </c>
      <c r="C18" s="21"/>
      <c r="D18" s="33" t="s">
        <v>38</v>
      </c>
      <c r="E18" s="34">
        <v>1</v>
      </c>
      <c r="F18" s="21"/>
      <c r="G18" s="21"/>
      <c r="H18" s="48"/>
      <c r="I18" s="21"/>
      <c r="J18" s="36"/>
      <c r="K18" s="21">
        <v>3</v>
      </c>
      <c r="L18" s="21"/>
      <c r="M18" s="33" t="s">
        <v>38</v>
      </c>
      <c r="N18" s="34">
        <v>2</v>
      </c>
      <c r="O18" s="21"/>
      <c r="P18" s="21"/>
      <c r="Q18" s="21"/>
      <c r="R18" s="23"/>
      <c r="S18" s="21"/>
      <c r="T18" s="36"/>
      <c r="U18" s="21">
        <v>4</v>
      </c>
      <c r="V18" s="21"/>
      <c r="W18" s="33" t="s">
        <v>38</v>
      </c>
      <c r="X18" s="34">
        <v>3</v>
      </c>
      <c r="Y18" s="21"/>
      <c r="Z18" s="21"/>
      <c r="AA18" s="21"/>
      <c r="AB18" s="23"/>
      <c r="AC18" s="2"/>
    </row>
    <row r="19" spans="1:29" x14ac:dyDescent="0.25">
      <c r="A19" s="47"/>
      <c r="B19" s="21">
        <v>2</v>
      </c>
      <c r="C19" s="21"/>
      <c r="D19" s="21"/>
      <c r="E19" s="21"/>
      <c r="F19" s="21"/>
      <c r="G19" s="21"/>
      <c r="H19" s="48"/>
      <c r="I19" s="21"/>
      <c r="J19" s="36"/>
      <c r="K19" s="21">
        <v>4</v>
      </c>
      <c r="L19" s="21"/>
      <c r="M19" s="21"/>
      <c r="N19" s="21"/>
      <c r="O19" s="21"/>
      <c r="P19" s="21"/>
      <c r="Q19" s="21"/>
      <c r="R19" s="23"/>
      <c r="S19" s="21"/>
      <c r="T19" s="36"/>
      <c r="U19" s="21">
        <v>5</v>
      </c>
      <c r="V19" s="21"/>
      <c r="W19" s="21"/>
      <c r="X19" s="21"/>
      <c r="Y19" s="21"/>
      <c r="Z19" s="21"/>
      <c r="AA19" s="21"/>
      <c r="AB19" s="23"/>
      <c r="AC19" s="2"/>
    </row>
    <row r="20" spans="1:29" x14ac:dyDescent="0.25">
      <c r="A20" s="47"/>
      <c r="B20" s="21">
        <v>2</v>
      </c>
      <c r="C20" s="21"/>
      <c r="D20" s="21"/>
      <c r="E20" s="21"/>
      <c r="F20" s="21"/>
      <c r="G20" s="21"/>
      <c r="H20" s="48"/>
      <c r="I20" s="21"/>
      <c r="J20" s="36"/>
      <c r="K20" s="21">
        <v>4</v>
      </c>
      <c r="L20" s="21"/>
      <c r="M20" s="21"/>
      <c r="N20" s="21"/>
      <c r="O20" s="21"/>
      <c r="P20" s="21"/>
      <c r="Q20" s="21"/>
      <c r="R20" s="23"/>
      <c r="S20" s="21"/>
      <c r="T20" s="36"/>
      <c r="U20" s="21">
        <v>5</v>
      </c>
      <c r="V20" s="21"/>
      <c r="W20" s="21"/>
      <c r="X20" s="21"/>
      <c r="Y20" s="21"/>
      <c r="Z20" s="21"/>
      <c r="AA20" s="21"/>
      <c r="AB20" s="23"/>
      <c r="AC20" s="2"/>
    </row>
    <row r="21" spans="1:29" x14ac:dyDescent="0.25">
      <c r="A21" s="47"/>
      <c r="B21" s="21">
        <v>2</v>
      </c>
      <c r="C21" s="21"/>
      <c r="D21" s="21"/>
      <c r="E21" s="21"/>
      <c r="F21" s="21"/>
      <c r="G21" s="21"/>
      <c r="H21" s="48"/>
      <c r="I21" s="21"/>
      <c r="J21" s="36"/>
      <c r="K21" s="21">
        <v>4</v>
      </c>
      <c r="L21" s="21"/>
      <c r="M21" s="21"/>
      <c r="N21" s="21"/>
      <c r="O21" s="21"/>
      <c r="P21" s="21"/>
      <c r="Q21" s="21"/>
      <c r="R21" s="23"/>
      <c r="S21" s="21"/>
      <c r="T21" s="36"/>
      <c r="U21" s="21">
        <v>5</v>
      </c>
      <c r="V21" s="21"/>
      <c r="W21" s="21"/>
      <c r="X21" s="21"/>
      <c r="Y21" s="21"/>
      <c r="Z21" s="21"/>
      <c r="AA21" s="21"/>
      <c r="AB21" s="23"/>
      <c r="AC21" s="2"/>
    </row>
    <row r="22" spans="1:29" ht="15.75" thickBot="1" x14ac:dyDescent="0.3">
      <c r="A22" s="47"/>
      <c r="B22" s="21">
        <v>3</v>
      </c>
      <c r="C22" s="21"/>
      <c r="D22" s="3" t="s">
        <v>6</v>
      </c>
      <c r="E22" s="3" t="s">
        <v>7</v>
      </c>
      <c r="F22" s="3" t="s">
        <v>8</v>
      </c>
      <c r="G22" s="3" t="s">
        <v>39</v>
      </c>
      <c r="H22" s="48"/>
      <c r="I22" s="21"/>
      <c r="J22" s="36"/>
      <c r="K22" s="21">
        <v>4</v>
      </c>
      <c r="L22" s="21"/>
      <c r="M22" s="3" t="s">
        <v>6</v>
      </c>
      <c r="N22" s="3" t="s">
        <v>7</v>
      </c>
      <c r="O22" s="3" t="s">
        <v>8</v>
      </c>
      <c r="P22" s="3" t="s">
        <v>39</v>
      </c>
      <c r="Q22" s="21"/>
      <c r="R22" s="23"/>
      <c r="S22" s="21"/>
      <c r="T22" s="36"/>
      <c r="U22" s="21">
        <v>5</v>
      </c>
      <c r="V22" s="21"/>
      <c r="W22" s="3" t="s">
        <v>6</v>
      </c>
      <c r="X22" s="3" t="s">
        <v>7</v>
      </c>
      <c r="Y22" s="3" t="s">
        <v>8</v>
      </c>
      <c r="Z22" s="3" t="s">
        <v>39</v>
      </c>
      <c r="AA22" s="21"/>
      <c r="AB22" s="23"/>
      <c r="AC22" s="2"/>
    </row>
    <row r="23" spans="1:29" x14ac:dyDescent="0.25">
      <c r="A23" s="47"/>
      <c r="B23" s="21">
        <v>3</v>
      </c>
      <c r="C23" s="21"/>
      <c r="D23" s="41">
        <f>AVERAGE(B12:B30)</f>
        <v>2.7894736842105261</v>
      </c>
      <c r="E23" s="41">
        <f>MEDIAN(B12:B30)</f>
        <v>2</v>
      </c>
      <c r="F23" s="41">
        <f>_xlfn.MODE.SNGL(B12:B30)</f>
        <v>2</v>
      </c>
      <c r="G23" s="21">
        <f>SKEW(B12:B30)</f>
        <v>1.0829624003896066</v>
      </c>
      <c r="H23" s="48"/>
      <c r="I23" s="21"/>
      <c r="J23" s="36"/>
      <c r="K23" s="21">
        <v>4</v>
      </c>
      <c r="L23" s="21"/>
      <c r="M23" s="41">
        <f>AVERAGE(K12:K30)</f>
        <v>4</v>
      </c>
      <c r="N23" s="41">
        <f>MEDIAN(K12:K30)</f>
        <v>4</v>
      </c>
      <c r="O23" s="41">
        <f>_xlfn.MODE.SNGL(K12:K30)</f>
        <v>4</v>
      </c>
      <c r="P23" s="21">
        <f>SKEW(K12:K30)</f>
        <v>0</v>
      </c>
      <c r="Q23" s="21"/>
      <c r="R23" s="23"/>
      <c r="S23" s="21"/>
      <c r="T23" s="36"/>
      <c r="U23" s="21">
        <v>6</v>
      </c>
      <c r="V23" s="21"/>
      <c r="W23" s="41">
        <f>AVERAGE(U12:U31)</f>
        <v>4.9000000000000004</v>
      </c>
      <c r="X23" s="41">
        <f>MEDIAN(U12:U31)</f>
        <v>5</v>
      </c>
      <c r="Y23" s="41">
        <f>_xlfn.MODE.SNGL(U12:U31)</f>
        <v>6</v>
      </c>
      <c r="Z23" s="21">
        <f>SKEW(U12:U31)</f>
        <v>-0.78352661972135873</v>
      </c>
      <c r="AA23" s="21"/>
      <c r="AB23" s="23"/>
      <c r="AC23" s="2"/>
    </row>
    <row r="24" spans="1:29" x14ac:dyDescent="0.25">
      <c r="A24" s="47"/>
      <c r="B24" s="21">
        <v>3</v>
      </c>
      <c r="C24" s="21"/>
      <c r="D24" s="21"/>
      <c r="E24" s="21"/>
      <c r="F24" s="21"/>
      <c r="G24" s="21"/>
      <c r="H24" s="48"/>
      <c r="I24" s="21"/>
      <c r="J24" s="36"/>
      <c r="K24" s="21">
        <v>5</v>
      </c>
      <c r="L24" s="21"/>
      <c r="M24" s="21"/>
      <c r="N24" s="21"/>
      <c r="O24" s="21"/>
      <c r="P24" s="21"/>
      <c r="Q24" s="21"/>
      <c r="R24" s="23"/>
      <c r="S24" s="21"/>
      <c r="T24" s="36"/>
      <c r="U24" s="21">
        <v>6</v>
      </c>
      <c r="V24" s="21"/>
      <c r="W24" s="21"/>
      <c r="X24" s="21"/>
      <c r="Y24" s="21"/>
      <c r="Z24" s="21"/>
      <c r="AA24" s="21"/>
      <c r="AB24" s="23"/>
      <c r="AC24" s="2"/>
    </row>
    <row r="25" spans="1:29" x14ac:dyDescent="0.25">
      <c r="A25" s="47"/>
      <c r="B25" s="21">
        <v>3</v>
      </c>
      <c r="C25" s="21"/>
      <c r="D25" s="21"/>
      <c r="E25" s="21"/>
      <c r="F25" s="21"/>
      <c r="G25" s="21"/>
      <c r="H25" s="48"/>
      <c r="I25" s="21"/>
      <c r="J25" s="36"/>
      <c r="K25" s="21">
        <v>5</v>
      </c>
      <c r="L25" s="21"/>
      <c r="M25" s="21"/>
      <c r="N25" s="21"/>
      <c r="O25" s="21"/>
      <c r="P25" s="21"/>
      <c r="Q25" s="21"/>
      <c r="R25" s="23"/>
      <c r="S25" s="21"/>
      <c r="T25" s="36"/>
      <c r="U25" s="21">
        <v>6</v>
      </c>
      <c r="V25" s="21"/>
      <c r="W25" s="21"/>
      <c r="X25" s="21"/>
      <c r="Y25" s="21"/>
      <c r="Z25" s="21"/>
      <c r="AA25" s="21"/>
      <c r="AB25" s="23"/>
      <c r="AC25" s="2"/>
    </row>
    <row r="26" spans="1:29" x14ac:dyDescent="0.25">
      <c r="A26" s="47"/>
      <c r="B26" s="21">
        <v>4</v>
      </c>
      <c r="C26" s="21"/>
      <c r="D26" s="21"/>
      <c r="E26" s="21"/>
      <c r="F26" s="21"/>
      <c r="G26" s="21"/>
      <c r="H26" s="48"/>
      <c r="I26" s="21"/>
      <c r="J26" s="36"/>
      <c r="K26" s="21">
        <v>5</v>
      </c>
      <c r="L26" s="21"/>
      <c r="M26" s="21"/>
      <c r="N26" s="21"/>
      <c r="O26" s="21"/>
      <c r="P26" s="21"/>
      <c r="Q26" s="21"/>
      <c r="R26" s="23"/>
      <c r="S26" s="21"/>
      <c r="T26" s="36"/>
      <c r="U26" s="21">
        <v>6</v>
      </c>
      <c r="V26" s="21"/>
      <c r="W26" s="21"/>
      <c r="X26" s="21"/>
      <c r="Y26" s="21"/>
      <c r="Z26" s="21"/>
      <c r="AA26" s="21"/>
      <c r="AB26" s="23"/>
      <c r="AC26" s="2"/>
    </row>
    <row r="27" spans="1:29" x14ac:dyDescent="0.25">
      <c r="A27" s="47"/>
      <c r="B27" s="21">
        <v>4</v>
      </c>
      <c r="C27" s="21"/>
      <c r="D27" s="21"/>
      <c r="E27" s="21"/>
      <c r="F27" s="21"/>
      <c r="G27" s="21"/>
      <c r="H27" s="48"/>
      <c r="I27" s="21"/>
      <c r="J27" s="36"/>
      <c r="K27" s="21">
        <v>6</v>
      </c>
      <c r="L27" s="21"/>
      <c r="M27" s="21"/>
      <c r="N27" s="21"/>
      <c r="O27" s="21"/>
      <c r="P27" s="21"/>
      <c r="Q27" s="21"/>
      <c r="R27" s="23"/>
      <c r="S27" s="21"/>
      <c r="T27" s="36"/>
      <c r="U27" s="21">
        <v>6</v>
      </c>
      <c r="V27" s="21"/>
      <c r="W27" s="21"/>
      <c r="X27" s="21"/>
      <c r="Y27" s="21"/>
      <c r="Z27" s="21"/>
      <c r="AA27" s="21"/>
      <c r="AB27" s="23"/>
      <c r="AC27" s="2"/>
    </row>
    <row r="28" spans="1:29" x14ac:dyDescent="0.25">
      <c r="A28" s="47"/>
      <c r="B28" s="21">
        <v>5</v>
      </c>
      <c r="C28" s="21"/>
      <c r="D28" s="21"/>
      <c r="E28" s="21"/>
      <c r="F28" s="21"/>
      <c r="G28" s="21"/>
      <c r="H28" s="48"/>
      <c r="I28" s="21"/>
      <c r="J28" s="36"/>
      <c r="K28" s="21">
        <v>6</v>
      </c>
      <c r="L28" s="21"/>
      <c r="M28" s="21"/>
      <c r="N28" s="21"/>
      <c r="O28" s="21"/>
      <c r="P28" s="21"/>
      <c r="Q28" s="21"/>
      <c r="R28" s="23"/>
      <c r="S28" s="21"/>
      <c r="T28" s="36"/>
      <c r="U28" s="21">
        <v>6</v>
      </c>
      <c r="V28" s="21"/>
      <c r="W28" s="21"/>
      <c r="X28" s="21"/>
      <c r="Y28" s="21"/>
      <c r="Z28" s="21"/>
      <c r="AA28" s="21"/>
      <c r="AB28" s="23"/>
      <c r="AC28" s="2"/>
    </row>
    <row r="29" spans="1:29" x14ac:dyDescent="0.25">
      <c r="A29" s="47"/>
      <c r="B29" s="21">
        <v>5</v>
      </c>
      <c r="C29" s="21"/>
      <c r="D29" s="21"/>
      <c r="E29" s="21"/>
      <c r="F29" s="21"/>
      <c r="G29" s="21"/>
      <c r="H29" s="48"/>
      <c r="I29" s="21"/>
      <c r="J29" s="36"/>
      <c r="K29" s="21">
        <v>7</v>
      </c>
      <c r="L29" s="21"/>
      <c r="M29" s="21"/>
      <c r="N29" s="21"/>
      <c r="O29" s="21"/>
      <c r="P29" s="21"/>
      <c r="Q29" s="21"/>
      <c r="R29" s="23"/>
      <c r="S29" s="21"/>
      <c r="T29" s="36"/>
      <c r="U29" s="21">
        <v>7</v>
      </c>
      <c r="V29" s="21"/>
      <c r="W29" s="21"/>
      <c r="X29" s="21"/>
      <c r="Y29" s="21"/>
      <c r="Z29" s="21"/>
      <c r="AA29" s="21"/>
      <c r="AB29" s="23"/>
      <c r="AC29" s="2"/>
    </row>
    <row r="30" spans="1:29" x14ac:dyDescent="0.25">
      <c r="A30" s="47"/>
      <c r="B30" s="34">
        <v>7</v>
      </c>
      <c r="C30" s="21"/>
      <c r="D30" s="21"/>
      <c r="E30" s="21"/>
      <c r="F30" s="21"/>
      <c r="G30" s="21"/>
      <c r="H30" s="48"/>
      <c r="I30" s="21"/>
      <c r="J30" s="36"/>
      <c r="K30" s="34">
        <v>7</v>
      </c>
      <c r="L30" s="21"/>
      <c r="M30" s="21"/>
      <c r="N30" s="21"/>
      <c r="O30" s="21"/>
      <c r="P30" s="21"/>
      <c r="Q30" s="21"/>
      <c r="R30" s="23"/>
      <c r="S30" s="21"/>
      <c r="T30" s="36"/>
      <c r="U30" s="21">
        <v>7</v>
      </c>
      <c r="V30" s="21"/>
      <c r="W30" s="21"/>
      <c r="X30" s="21"/>
      <c r="Y30" s="21"/>
      <c r="Z30" s="21"/>
      <c r="AA30" s="21"/>
      <c r="AB30" s="23"/>
      <c r="AC30" s="2"/>
    </row>
    <row r="31" spans="1:29" x14ac:dyDescent="0.25">
      <c r="A31" s="47"/>
      <c r="B31" s="40"/>
      <c r="C31" s="21"/>
      <c r="D31" s="21"/>
      <c r="E31" s="21"/>
      <c r="F31" s="21"/>
      <c r="G31" s="21"/>
      <c r="H31" s="48"/>
      <c r="I31" s="21"/>
      <c r="J31" s="36"/>
      <c r="K31" s="21"/>
      <c r="L31" s="21"/>
      <c r="M31" s="21"/>
      <c r="N31" s="21"/>
      <c r="O31" s="21"/>
      <c r="P31" s="21"/>
      <c r="Q31" s="21"/>
      <c r="R31" s="23"/>
      <c r="S31" s="21"/>
      <c r="T31" s="36"/>
      <c r="U31" s="34">
        <v>7</v>
      </c>
      <c r="V31" s="21"/>
      <c r="W31" s="21"/>
      <c r="X31" s="21"/>
      <c r="Y31" s="21"/>
      <c r="Z31" s="21"/>
      <c r="AA31" s="21"/>
      <c r="AB31" s="23"/>
      <c r="AC31" s="2"/>
    </row>
    <row r="32" spans="1:29" x14ac:dyDescent="0.25">
      <c r="A32" s="47"/>
      <c r="B32" s="21"/>
      <c r="C32" s="21"/>
      <c r="D32" s="21"/>
      <c r="E32" s="21"/>
      <c r="F32" s="21"/>
      <c r="G32" s="21"/>
      <c r="H32" s="48"/>
      <c r="I32" s="21"/>
      <c r="J32" s="36"/>
      <c r="K32" s="21"/>
      <c r="L32" s="21"/>
      <c r="M32" s="21"/>
      <c r="N32" s="21"/>
      <c r="O32" s="21"/>
      <c r="P32" s="21"/>
      <c r="Q32" s="21"/>
      <c r="R32" s="23"/>
      <c r="S32" s="21"/>
      <c r="T32" s="36"/>
      <c r="U32" s="21"/>
      <c r="V32" s="21"/>
      <c r="W32" s="21"/>
      <c r="X32" s="21"/>
      <c r="Y32" s="21"/>
      <c r="Z32" s="21"/>
      <c r="AA32" s="21"/>
      <c r="AB32" s="23"/>
      <c r="AC32" s="2"/>
    </row>
    <row r="33" spans="1:29" x14ac:dyDescent="0.25">
      <c r="A33" s="47"/>
      <c r="B33" s="21"/>
      <c r="C33" s="21"/>
      <c r="D33" s="21"/>
      <c r="E33" s="21"/>
      <c r="F33" s="21"/>
      <c r="G33" s="21"/>
      <c r="H33" s="48"/>
      <c r="I33" s="21"/>
      <c r="J33" s="36"/>
      <c r="K33" s="21"/>
      <c r="L33" s="21"/>
      <c r="M33" s="21"/>
      <c r="N33" s="21"/>
      <c r="O33" s="21"/>
      <c r="P33" s="21"/>
      <c r="Q33" s="21"/>
      <c r="R33" s="23"/>
      <c r="S33" s="21"/>
      <c r="T33" s="36"/>
      <c r="U33" s="21"/>
      <c r="V33" s="21"/>
      <c r="W33" s="21"/>
      <c r="X33" s="21"/>
      <c r="Y33" s="21"/>
      <c r="Z33" s="21"/>
      <c r="AA33" s="21"/>
      <c r="AB33" s="23"/>
      <c r="AC33" s="2"/>
    </row>
    <row r="34" spans="1:29" x14ac:dyDescent="0.25">
      <c r="A34" s="47"/>
      <c r="B34" s="21"/>
      <c r="C34" s="21"/>
      <c r="D34" s="21"/>
      <c r="E34" s="21"/>
      <c r="F34" s="21"/>
      <c r="G34" s="21"/>
      <c r="H34" s="48"/>
      <c r="I34" s="21"/>
      <c r="J34" s="36"/>
      <c r="K34" s="21"/>
      <c r="L34" s="21"/>
      <c r="M34" s="21"/>
      <c r="N34" s="21"/>
      <c r="O34" s="21"/>
      <c r="P34" s="21"/>
      <c r="Q34" s="21"/>
      <c r="R34" s="23"/>
      <c r="S34" s="21"/>
      <c r="T34" s="36"/>
      <c r="U34" s="21"/>
      <c r="V34" s="21"/>
      <c r="W34" s="21"/>
      <c r="X34" s="21"/>
      <c r="Y34" s="21"/>
      <c r="Z34" s="21"/>
      <c r="AA34" s="21"/>
      <c r="AB34" s="23"/>
      <c r="AC34" s="2"/>
    </row>
    <row r="35" spans="1:29" x14ac:dyDescent="0.25">
      <c r="A35" s="47"/>
      <c r="B35" s="21"/>
      <c r="C35" s="21"/>
      <c r="D35" s="21"/>
      <c r="E35" s="21"/>
      <c r="F35" s="21"/>
      <c r="G35" s="21"/>
      <c r="H35" s="48"/>
      <c r="I35" s="21"/>
      <c r="J35" s="36"/>
      <c r="K35" s="21"/>
      <c r="L35" s="21"/>
      <c r="M35" s="21"/>
      <c r="N35" s="21"/>
      <c r="O35" s="21"/>
      <c r="P35" s="21"/>
      <c r="Q35" s="21"/>
      <c r="R35" s="23"/>
      <c r="S35" s="21"/>
      <c r="T35" s="36"/>
      <c r="U35" s="21"/>
      <c r="V35" s="21"/>
      <c r="W35" s="21"/>
      <c r="X35" s="21"/>
      <c r="Y35" s="21"/>
      <c r="Z35" s="21"/>
      <c r="AA35" s="21"/>
      <c r="AB35" s="23"/>
      <c r="AC35" s="2"/>
    </row>
    <row r="36" spans="1:29" x14ac:dyDescent="0.25">
      <c r="A36" s="47"/>
      <c r="B36" s="21"/>
      <c r="C36" s="21"/>
      <c r="D36" s="21"/>
      <c r="E36" s="21"/>
      <c r="F36" s="21"/>
      <c r="G36" s="21"/>
      <c r="H36" s="48"/>
      <c r="I36" s="21"/>
      <c r="J36" s="36"/>
      <c r="K36" s="21"/>
      <c r="L36" s="21"/>
      <c r="M36" s="21"/>
      <c r="N36" s="21"/>
      <c r="O36" s="21"/>
      <c r="P36" s="21"/>
      <c r="Q36" s="21"/>
      <c r="R36" s="23"/>
      <c r="S36" s="21"/>
      <c r="T36" s="36"/>
      <c r="U36" s="21"/>
      <c r="V36" s="21"/>
      <c r="W36" s="21"/>
      <c r="X36" s="21"/>
      <c r="Y36" s="21"/>
      <c r="Z36" s="21"/>
      <c r="AA36" s="21"/>
      <c r="AB36" s="23"/>
      <c r="AC36" s="2"/>
    </row>
    <row r="37" spans="1:29" x14ac:dyDescent="0.25">
      <c r="A37" s="47"/>
      <c r="B37" s="21"/>
      <c r="C37" s="21"/>
      <c r="D37" s="21"/>
      <c r="E37" s="21"/>
      <c r="F37" s="21"/>
      <c r="G37" s="21"/>
      <c r="H37" s="48"/>
      <c r="I37" s="21"/>
      <c r="J37" s="36"/>
      <c r="K37" s="21"/>
      <c r="L37" s="21"/>
      <c r="M37" s="21"/>
      <c r="N37" s="21"/>
      <c r="O37" s="21"/>
      <c r="P37" s="21"/>
      <c r="Q37" s="21"/>
      <c r="R37" s="23"/>
      <c r="S37" s="21"/>
      <c r="T37" s="36"/>
      <c r="U37" s="21"/>
      <c r="V37" s="21"/>
      <c r="W37" s="21"/>
      <c r="X37" s="21"/>
      <c r="Y37" s="21"/>
      <c r="Z37" s="21"/>
      <c r="AA37" s="21"/>
      <c r="AB37" s="23"/>
      <c r="AC37" s="2"/>
    </row>
    <row r="38" spans="1:29" x14ac:dyDescent="0.25">
      <c r="A38" s="47"/>
      <c r="B38" s="21"/>
      <c r="C38" s="21"/>
      <c r="D38" s="21"/>
      <c r="E38" s="21"/>
      <c r="F38" s="21"/>
      <c r="G38" s="21"/>
      <c r="H38" s="48"/>
      <c r="I38" s="21"/>
      <c r="J38" s="36"/>
      <c r="K38" s="21"/>
      <c r="L38" s="21"/>
      <c r="M38" s="21"/>
      <c r="N38" s="21"/>
      <c r="O38" s="21"/>
      <c r="P38" s="21"/>
      <c r="Q38" s="21"/>
      <c r="R38" s="23"/>
      <c r="S38" s="21"/>
      <c r="T38" s="36"/>
      <c r="U38" s="21"/>
      <c r="V38" s="21"/>
      <c r="W38" s="21"/>
      <c r="X38" s="21"/>
      <c r="Y38" s="21"/>
      <c r="Z38" s="21"/>
      <c r="AA38" s="21"/>
      <c r="AB38" s="23"/>
      <c r="AC38" s="2"/>
    </row>
    <row r="39" spans="1:29" x14ac:dyDescent="0.25">
      <c r="A39" s="47"/>
      <c r="B39" s="21"/>
      <c r="C39" s="21"/>
      <c r="D39" s="21"/>
      <c r="E39" s="21"/>
      <c r="F39" s="21"/>
      <c r="G39" s="21"/>
      <c r="H39" s="48"/>
      <c r="I39" s="21"/>
      <c r="J39" s="36"/>
      <c r="K39" s="21"/>
      <c r="L39" s="21"/>
      <c r="M39" s="21"/>
      <c r="N39" s="21"/>
      <c r="O39" s="21"/>
      <c r="P39" s="21"/>
      <c r="Q39" s="21"/>
      <c r="R39" s="23"/>
      <c r="S39" s="21"/>
      <c r="T39" s="36"/>
      <c r="U39" s="21"/>
      <c r="V39" s="21"/>
      <c r="W39" s="21"/>
      <c r="X39" s="21"/>
      <c r="Y39" s="21"/>
      <c r="Z39" s="21"/>
      <c r="AA39" s="21"/>
      <c r="AB39" s="23"/>
      <c r="AC39" s="2"/>
    </row>
    <row r="40" spans="1:29" x14ac:dyDescent="0.25">
      <c r="A40" s="47"/>
      <c r="B40" s="21"/>
      <c r="C40" s="21"/>
      <c r="D40" s="21"/>
      <c r="E40" s="21"/>
      <c r="F40" s="21"/>
      <c r="G40" s="21"/>
      <c r="H40" s="48"/>
      <c r="I40" s="21"/>
      <c r="J40" s="36"/>
      <c r="K40" s="21"/>
      <c r="L40" s="21"/>
      <c r="M40" s="21"/>
      <c r="N40" s="21"/>
      <c r="O40" s="21"/>
      <c r="P40" s="21"/>
      <c r="Q40" s="21"/>
      <c r="R40" s="23"/>
      <c r="S40" s="21"/>
      <c r="T40" s="36"/>
      <c r="U40" s="21"/>
      <c r="V40" s="21"/>
      <c r="W40" s="21"/>
      <c r="X40" s="21"/>
      <c r="Y40" s="21"/>
      <c r="Z40" s="21"/>
      <c r="AA40" s="21"/>
      <c r="AB40" s="23"/>
      <c r="AC40" s="2"/>
    </row>
    <row r="41" spans="1:29" x14ac:dyDescent="0.25">
      <c r="A41" s="47"/>
      <c r="B41" s="21"/>
      <c r="C41" s="21"/>
      <c r="D41" s="21"/>
      <c r="E41" s="21"/>
      <c r="F41" s="21"/>
      <c r="G41" s="21"/>
      <c r="H41" s="48"/>
      <c r="I41" s="21"/>
      <c r="J41" s="36"/>
      <c r="K41" s="21"/>
      <c r="L41" s="21"/>
      <c r="M41" s="21"/>
      <c r="N41" s="21"/>
      <c r="O41" s="21"/>
      <c r="P41" s="21"/>
      <c r="Q41" s="21"/>
      <c r="R41" s="23"/>
      <c r="S41" s="21"/>
      <c r="T41" s="36"/>
      <c r="U41" s="21"/>
      <c r="V41" s="21"/>
      <c r="W41" s="21"/>
      <c r="X41" s="21"/>
      <c r="Y41" s="21"/>
      <c r="Z41" s="21"/>
      <c r="AA41" s="21"/>
      <c r="AB41" s="23"/>
      <c r="AC41" s="2"/>
    </row>
    <row r="42" spans="1:29" x14ac:dyDescent="0.25">
      <c r="A42" s="47"/>
      <c r="B42" s="21"/>
      <c r="C42" s="21"/>
      <c r="D42" s="21"/>
      <c r="E42" s="21"/>
      <c r="F42" s="21"/>
      <c r="G42" s="21"/>
      <c r="H42" s="48"/>
      <c r="I42" s="21"/>
      <c r="J42" s="36"/>
      <c r="K42" s="21"/>
      <c r="L42" s="21"/>
      <c r="M42" s="21"/>
      <c r="N42" s="21"/>
      <c r="O42" s="21"/>
      <c r="P42" s="21"/>
      <c r="Q42" s="21"/>
      <c r="R42" s="23"/>
      <c r="S42" s="21"/>
      <c r="T42" s="36"/>
      <c r="U42" s="21"/>
      <c r="V42" s="21"/>
      <c r="W42" s="21"/>
      <c r="X42" s="21"/>
      <c r="Y42" s="21"/>
      <c r="Z42" s="21"/>
      <c r="AA42" s="21"/>
      <c r="AB42" s="23"/>
      <c r="AC42" s="2"/>
    </row>
    <row r="43" spans="1:29" x14ac:dyDescent="0.25">
      <c r="A43" s="47"/>
      <c r="B43" s="21"/>
      <c r="C43" s="21"/>
      <c r="D43" s="21"/>
      <c r="E43" s="21"/>
      <c r="F43" s="21"/>
      <c r="G43" s="21"/>
      <c r="H43" s="48"/>
      <c r="I43" s="21"/>
      <c r="J43" s="36"/>
      <c r="K43" s="21"/>
      <c r="L43" s="21"/>
      <c r="M43" s="21"/>
      <c r="N43" s="21"/>
      <c r="O43" s="21"/>
      <c r="P43" s="21"/>
      <c r="Q43" s="21"/>
      <c r="R43" s="23"/>
      <c r="S43" s="21"/>
      <c r="T43" s="36"/>
      <c r="U43" s="21"/>
      <c r="V43" s="21"/>
      <c r="W43" s="21"/>
      <c r="X43" s="21"/>
      <c r="Y43" s="21"/>
      <c r="Z43" s="21"/>
      <c r="AA43" s="21"/>
      <c r="AB43" s="23"/>
      <c r="AC43" s="2"/>
    </row>
    <row r="44" spans="1:29" x14ac:dyDescent="0.25">
      <c r="A44" s="47"/>
      <c r="B44" s="21"/>
      <c r="C44" s="21"/>
      <c r="D44" s="21"/>
      <c r="E44" s="21"/>
      <c r="F44" s="21"/>
      <c r="G44" s="21"/>
      <c r="H44" s="48"/>
      <c r="I44" s="21"/>
      <c r="J44" s="36"/>
      <c r="K44" s="21"/>
      <c r="L44" s="21"/>
      <c r="M44" s="21"/>
      <c r="N44" s="21"/>
      <c r="O44" s="21"/>
      <c r="P44" s="21"/>
      <c r="Q44" s="21"/>
      <c r="R44" s="23"/>
      <c r="S44" s="21"/>
      <c r="T44" s="36"/>
      <c r="U44" s="21"/>
      <c r="V44" s="21"/>
      <c r="W44" s="21"/>
      <c r="X44" s="21"/>
      <c r="Y44" s="21"/>
      <c r="Z44" s="21"/>
      <c r="AA44" s="21"/>
      <c r="AB44" s="23"/>
      <c r="AC44" s="2"/>
    </row>
    <row r="45" spans="1:29" x14ac:dyDescent="0.25">
      <c r="A45" s="47"/>
      <c r="B45" s="21"/>
      <c r="C45" s="21"/>
      <c r="D45" s="21"/>
      <c r="E45" s="21"/>
      <c r="F45" s="21"/>
      <c r="G45" s="21"/>
      <c r="H45" s="48"/>
      <c r="I45" s="21"/>
      <c r="J45" s="36"/>
      <c r="K45" s="21"/>
      <c r="L45" s="21"/>
      <c r="M45" s="21"/>
      <c r="N45" s="21"/>
      <c r="O45" s="21"/>
      <c r="P45" s="21"/>
      <c r="Q45" s="21"/>
      <c r="R45" s="23"/>
      <c r="S45" s="21"/>
      <c r="T45" s="36"/>
      <c r="U45" s="21"/>
      <c r="V45" s="21"/>
      <c r="W45" s="21"/>
      <c r="X45" s="21"/>
      <c r="Y45" s="21"/>
      <c r="Z45" s="21"/>
      <c r="AA45" s="21"/>
      <c r="AB45" s="23"/>
      <c r="AC45" s="2"/>
    </row>
    <row r="46" spans="1:29" x14ac:dyDescent="0.25">
      <c r="A46" s="47"/>
      <c r="B46" s="42"/>
      <c r="C46" s="21"/>
      <c r="D46" s="21"/>
      <c r="E46" s="21"/>
      <c r="F46" s="21"/>
      <c r="G46" s="21"/>
      <c r="H46" s="48"/>
      <c r="I46" s="21"/>
      <c r="J46" s="36"/>
      <c r="K46" s="21"/>
      <c r="L46" s="21"/>
      <c r="M46" s="21"/>
      <c r="N46" s="21"/>
      <c r="O46" s="21"/>
      <c r="P46" s="21"/>
      <c r="Q46" s="21"/>
      <c r="R46" s="23"/>
      <c r="S46" s="21"/>
      <c r="T46" s="36"/>
      <c r="U46" s="21"/>
      <c r="V46" s="21"/>
      <c r="W46" s="21"/>
      <c r="X46" s="21"/>
      <c r="Y46" s="21"/>
      <c r="Z46" s="21"/>
      <c r="AA46" s="21"/>
      <c r="AB46" s="23"/>
      <c r="AC46" s="2"/>
    </row>
    <row r="47" spans="1:29" x14ac:dyDescent="0.25">
      <c r="A47" s="47"/>
      <c r="B47" s="40"/>
      <c r="C47" s="21"/>
      <c r="D47" s="21"/>
      <c r="E47" s="21"/>
      <c r="F47" s="21"/>
      <c r="G47" s="21"/>
      <c r="H47" s="48"/>
      <c r="I47" s="21"/>
      <c r="J47" s="36"/>
      <c r="K47" s="21"/>
      <c r="L47" s="21"/>
      <c r="M47" s="21"/>
      <c r="N47" s="21"/>
      <c r="O47" s="21"/>
      <c r="P47" s="21"/>
      <c r="Q47" s="21"/>
      <c r="R47" s="23"/>
      <c r="S47" s="21"/>
      <c r="T47" s="36"/>
      <c r="U47" s="21"/>
      <c r="V47" s="21"/>
      <c r="W47" s="21"/>
      <c r="X47" s="21"/>
      <c r="Y47" s="21"/>
      <c r="Z47" s="21"/>
      <c r="AA47" s="21"/>
      <c r="AB47" s="23"/>
      <c r="AC47" s="2"/>
    </row>
    <row r="48" spans="1:29" x14ac:dyDescent="0.25">
      <c r="A48" s="47"/>
      <c r="B48" s="21"/>
      <c r="C48" s="21"/>
      <c r="D48" s="21"/>
      <c r="E48" s="21"/>
      <c r="F48" s="21"/>
      <c r="G48" s="21"/>
      <c r="H48" s="48"/>
      <c r="I48" s="21"/>
      <c r="J48" s="36"/>
      <c r="K48" s="21"/>
      <c r="L48" s="21"/>
      <c r="M48" s="21"/>
      <c r="N48" s="21"/>
      <c r="O48" s="21"/>
      <c r="P48" s="21"/>
      <c r="Q48" s="21"/>
      <c r="R48" s="23"/>
      <c r="S48" s="21"/>
      <c r="T48" s="36"/>
      <c r="U48" s="21"/>
      <c r="V48" s="21"/>
      <c r="W48" s="21"/>
      <c r="X48" s="21"/>
      <c r="Y48" s="21"/>
      <c r="Z48" s="21"/>
      <c r="AA48" s="21"/>
      <c r="AB48" s="23"/>
      <c r="AC48" s="2"/>
    </row>
    <row r="49" spans="1:29" x14ac:dyDescent="0.25">
      <c r="A49" s="47"/>
      <c r="B49" s="21"/>
      <c r="C49" s="21"/>
      <c r="D49" s="21"/>
      <c r="E49" s="21"/>
      <c r="F49" s="21"/>
      <c r="G49" s="21"/>
      <c r="H49" s="48"/>
      <c r="I49" s="21"/>
      <c r="J49" s="36"/>
      <c r="K49" s="21"/>
      <c r="L49" s="21"/>
      <c r="M49" s="21"/>
      <c r="N49" s="21"/>
      <c r="O49" s="21"/>
      <c r="P49" s="21"/>
      <c r="Q49" s="21"/>
      <c r="R49" s="23"/>
      <c r="S49" s="21"/>
      <c r="T49" s="36"/>
      <c r="U49" s="21"/>
      <c r="V49" s="21"/>
      <c r="W49" s="21"/>
      <c r="X49" s="21"/>
      <c r="Y49" s="21"/>
      <c r="Z49" s="21"/>
      <c r="AA49" s="21"/>
      <c r="AB49" s="23"/>
      <c r="AC49" s="2"/>
    </row>
    <row r="50" spans="1:29" x14ac:dyDescent="0.25">
      <c r="A50" s="47"/>
      <c r="B50" s="21"/>
      <c r="C50" s="21"/>
      <c r="D50" s="21"/>
      <c r="E50" s="21"/>
      <c r="F50" s="21"/>
      <c r="G50" s="21"/>
      <c r="H50" s="48"/>
      <c r="I50" s="21"/>
      <c r="J50" s="36"/>
      <c r="K50" s="21"/>
      <c r="L50" s="21"/>
      <c r="M50" s="21"/>
      <c r="N50" s="21"/>
      <c r="O50" s="21"/>
      <c r="P50" s="21"/>
      <c r="Q50" s="21"/>
      <c r="R50" s="23"/>
      <c r="S50" s="21"/>
      <c r="T50" s="36"/>
      <c r="U50" s="21"/>
      <c r="V50" s="21"/>
      <c r="W50" s="21"/>
      <c r="X50" s="21"/>
      <c r="Y50" s="21"/>
      <c r="Z50" s="21"/>
      <c r="AA50" s="21"/>
      <c r="AB50" s="23"/>
      <c r="AC50" s="2"/>
    </row>
    <row r="51" spans="1:29" x14ac:dyDescent="0.25">
      <c r="A51" s="50"/>
      <c r="B51" s="34"/>
      <c r="C51" s="34"/>
      <c r="D51" s="34"/>
      <c r="E51" s="34"/>
      <c r="F51" s="34"/>
      <c r="G51" s="34"/>
      <c r="H51" s="51"/>
      <c r="I51" s="21"/>
      <c r="J51" s="43"/>
      <c r="K51" s="26"/>
      <c r="L51" s="26"/>
      <c r="M51" s="26"/>
      <c r="N51" s="26"/>
      <c r="O51" s="26"/>
      <c r="P51" s="26"/>
      <c r="Q51" s="26"/>
      <c r="R51" s="44"/>
      <c r="S51" s="21"/>
      <c r="T51" s="43"/>
      <c r="U51" s="26"/>
      <c r="V51" s="26"/>
      <c r="W51" s="26"/>
      <c r="X51" s="26"/>
      <c r="Y51" s="26"/>
      <c r="Z51" s="26"/>
      <c r="AA51" s="26"/>
      <c r="AB51" s="44"/>
      <c r="AC51" s="2"/>
    </row>
    <row r="52" spans="1:29" x14ac:dyDescent="0.2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row>
  </sheetData>
  <mergeCells count="5">
    <mergeCell ref="A1:E1"/>
    <mergeCell ref="A2:H2"/>
    <mergeCell ref="A4:E4"/>
    <mergeCell ref="J4:N4"/>
    <mergeCell ref="T4:X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41F49-10F0-4D04-B41D-041290D0580A}">
  <sheetPr codeName="Sheet4"/>
  <dimension ref="A1:O75"/>
  <sheetViews>
    <sheetView workbookViewId="0">
      <selection activeCell="Q52" sqref="Q52"/>
    </sheetView>
  </sheetViews>
  <sheetFormatPr defaultRowHeight="15" x14ac:dyDescent="0.25"/>
  <cols>
    <col min="3" max="3" width="16.7109375" customWidth="1"/>
  </cols>
  <sheetData>
    <row r="1" spans="1:15" ht="18.75" x14ac:dyDescent="0.3">
      <c r="A1" s="157" t="s">
        <v>50</v>
      </c>
      <c r="B1" s="157"/>
      <c r="C1" s="157"/>
      <c r="D1" s="9"/>
      <c r="E1" s="9"/>
      <c r="F1" s="9"/>
    </row>
    <row r="2" spans="1:15" x14ac:dyDescent="0.25">
      <c r="A2" s="170" t="s">
        <v>54</v>
      </c>
      <c r="B2" s="171"/>
      <c r="C2" s="171"/>
      <c r="D2" s="171"/>
      <c r="E2" s="171"/>
      <c r="F2" s="171"/>
      <c r="G2" s="171"/>
      <c r="H2" s="171"/>
      <c r="I2" s="171"/>
      <c r="J2" s="171"/>
    </row>
    <row r="3" spans="1:15" x14ac:dyDescent="0.25">
      <c r="A3" s="142" t="s">
        <v>55</v>
      </c>
      <c r="B3" s="143"/>
      <c r="C3" s="143"/>
      <c r="D3" s="143"/>
      <c r="E3" s="143"/>
      <c r="F3" s="143"/>
      <c r="G3" s="143"/>
      <c r="H3" s="143"/>
      <c r="I3" s="143"/>
      <c r="J3" s="143"/>
    </row>
    <row r="4" spans="1:15" x14ac:dyDescent="0.25">
      <c r="A4" s="142"/>
      <c r="B4" s="143"/>
      <c r="C4" s="143"/>
      <c r="D4" s="143"/>
      <c r="E4" s="143"/>
      <c r="F4" s="143"/>
      <c r="G4" s="143"/>
      <c r="H4" s="143"/>
      <c r="I4" s="143"/>
      <c r="J4" s="143"/>
    </row>
    <row r="5" spans="1:15" x14ac:dyDescent="0.25">
      <c r="A5" s="142"/>
      <c r="B5" s="143"/>
      <c r="C5" s="143"/>
      <c r="D5" s="143"/>
      <c r="E5" s="143"/>
      <c r="F5" s="143"/>
      <c r="G5" s="143"/>
      <c r="H5" s="143"/>
      <c r="I5" s="143"/>
      <c r="J5" s="143"/>
    </row>
    <row r="7" spans="1:15" ht="15.75" x14ac:dyDescent="0.25">
      <c r="A7" s="172" t="s">
        <v>52</v>
      </c>
      <c r="B7" s="173"/>
      <c r="C7" s="173"/>
      <c r="D7" s="173"/>
      <c r="E7" s="69"/>
      <c r="F7" s="69"/>
      <c r="G7" s="69"/>
      <c r="H7" s="69"/>
      <c r="I7" s="69"/>
      <c r="J7" s="69"/>
      <c r="K7" s="69"/>
      <c r="L7" s="69"/>
      <c r="M7" s="69"/>
      <c r="N7" s="69"/>
      <c r="O7" s="70"/>
    </row>
    <row r="8" spans="1:15" ht="15.75" thickBot="1" x14ac:dyDescent="0.3">
      <c r="A8" s="73"/>
      <c r="B8" s="3" t="s">
        <v>29</v>
      </c>
      <c r="C8" s="21"/>
      <c r="D8" s="21"/>
      <c r="E8" s="21"/>
      <c r="F8" s="21"/>
      <c r="G8" s="21"/>
      <c r="H8" s="21"/>
      <c r="I8" s="21"/>
      <c r="J8" s="21"/>
      <c r="K8" s="21"/>
      <c r="L8" s="21"/>
      <c r="M8" s="21"/>
      <c r="N8" s="21"/>
      <c r="O8" s="83"/>
    </row>
    <row r="9" spans="1:15" x14ac:dyDescent="0.25">
      <c r="A9" s="74" t="s">
        <v>58</v>
      </c>
      <c r="B9" s="65">
        <v>12327</v>
      </c>
      <c r="C9" s="21"/>
      <c r="D9" s="21"/>
      <c r="E9" s="21"/>
      <c r="F9" s="21"/>
      <c r="G9" s="21"/>
      <c r="H9" s="21"/>
      <c r="I9" s="21"/>
      <c r="J9" s="21"/>
      <c r="K9" s="21"/>
      <c r="L9" s="21"/>
      <c r="M9" s="21"/>
      <c r="N9" s="21"/>
      <c r="O9" s="83"/>
    </row>
    <row r="10" spans="1:15" x14ac:dyDescent="0.25">
      <c r="A10" s="75" t="s">
        <v>57</v>
      </c>
      <c r="B10" s="65">
        <v>17129</v>
      </c>
      <c r="C10" s="21"/>
      <c r="D10" s="21"/>
      <c r="E10" s="21"/>
      <c r="F10" s="21"/>
      <c r="G10" s="21"/>
      <c r="H10" s="21"/>
      <c r="I10" s="21"/>
      <c r="J10" s="21"/>
      <c r="K10" s="21"/>
      <c r="L10" s="21"/>
      <c r="M10" s="21"/>
      <c r="N10" s="21"/>
      <c r="O10" s="83"/>
    </row>
    <row r="11" spans="1:15" ht="15.75" thickBot="1" x14ac:dyDescent="0.3">
      <c r="A11" s="75" t="s">
        <v>56</v>
      </c>
      <c r="B11" s="65">
        <v>19923</v>
      </c>
      <c r="C11" s="21"/>
      <c r="D11" s="21"/>
      <c r="E11" s="21"/>
      <c r="F11" s="21"/>
      <c r="G11" s="21"/>
      <c r="H11" s="21"/>
      <c r="I11" s="21"/>
      <c r="J11" s="21"/>
      <c r="K11" s="21"/>
      <c r="L11" s="21"/>
      <c r="M11" s="21"/>
      <c r="N11" s="21"/>
      <c r="O11" s="83"/>
    </row>
    <row r="12" spans="1:15" ht="15.75" thickBot="1" x14ac:dyDescent="0.3">
      <c r="A12" s="76" t="s">
        <v>51</v>
      </c>
      <c r="B12" s="63">
        <f>SUM(B9:B11)</f>
        <v>49379</v>
      </c>
      <c r="C12" s="37"/>
      <c r="D12" s="21"/>
      <c r="E12" s="21"/>
      <c r="F12" s="21"/>
      <c r="G12" s="21"/>
      <c r="H12" s="21"/>
      <c r="I12" s="21"/>
      <c r="J12" s="21"/>
      <c r="K12" s="21"/>
      <c r="L12" s="21"/>
      <c r="M12" s="21"/>
      <c r="N12" s="21"/>
      <c r="O12" s="83"/>
    </row>
    <row r="13" spans="1:15" ht="15.75" thickTop="1" x14ac:dyDescent="0.25">
      <c r="A13" s="77"/>
      <c r="B13" s="21"/>
      <c r="C13" s="64"/>
      <c r="D13" s="21"/>
      <c r="E13" s="21"/>
      <c r="F13" s="21"/>
      <c r="G13" s="21"/>
      <c r="H13" s="21"/>
      <c r="I13" s="21"/>
      <c r="J13" s="21"/>
      <c r="K13" s="21"/>
      <c r="L13" s="21"/>
      <c r="M13" s="21"/>
      <c r="N13" s="21"/>
      <c r="O13" s="83"/>
    </row>
    <row r="14" spans="1:15" x14ac:dyDescent="0.25">
      <c r="A14" s="77"/>
      <c r="B14" s="21"/>
      <c r="C14" s="21"/>
      <c r="D14" s="21"/>
      <c r="E14" s="21"/>
      <c r="F14" s="21"/>
      <c r="G14" s="21"/>
      <c r="H14" s="21"/>
      <c r="I14" s="21"/>
      <c r="J14" s="21"/>
      <c r="K14" s="21"/>
      <c r="L14" s="21"/>
      <c r="M14" s="21"/>
      <c r="N14" s="21"/>
      <c r="O14" s="83"/>
    </row>
    <row r="15" spans="1:15" x14ac:dyDescent="0.25">
      <c r="A15" s="77"/>
      <c r="B15" s="21"/>
      <c r="C15" s="21"/>
      <c r="D15" s="21"/>
      <c r="E15" s="21"/>
      <c r="F15" s="21"/>
      <c r="G15" s="21"/>
      <c r="H15" s="21"/>
      <c r="I15" s="21"/>
      <c r="J15" s="21"/>
      <c r="K15" s="21"/>
      <c r="L15" s="21"/>
      <c r="M15" s="21"/>
      <c r="N15" s="21"/>
      <c r="O15" s="83"/>
    </row>
    <row r="16" spans="1:15" x14ac:dyDescent="0.25">
      <c r="A16" s="77"/>
      <c r="B16" s="21"/>
      <c r="C16" s="21"/>
      <c r="D16" s="21"/>
      <c r="E16" s="21"/>
      <c r="F16" s="21"/>
      <c r="G16" s="21"/>
      <c r="H16" s="21"/>
      <c r="I16" s="21"/>
      <c r="J16" s="21"/>
      <c r="K16" s="21"/>
      <c r="L16" s="21"/>
      <c r="M16" s="21"/>
      <c r="N16" s="21"/>
      <c r="O16" s="83"/>
    </row>
    <row r="17" spans="1:15" x14ac:dyDescent="0.25">
      <c r="A17" s="77"/>
      <c r="B17" s="21"/>
      <c r="C17" s="21"/>
      <c r="D17" s="21"/>
      <c r="E17" s="21"/>
      <c r="F17" s="21"/>
      <c r="G17" s="21"/>
      <c r="H17" s="21"/>
      <c r="I17" s="21"/>
      <c r="J17" s="21"/>
      <c r="K17" s="21"/>
      <c r="L17" s="21"/>
      <c r="M17" s="21"/>
      <c r="N17" s="21"/>
      <c r="O17" s="83"/>
    </row>
    <row r="18" spans="1:15" x14ac:dyDescent="0.25">
      <c r="A18" s="77"/>
      <c r="B18" s="21"/>
      <c r="C18" s="21"/>
      <c r="D18" s="21"/>
      <c r="E18" s="21"/>
      <c r="F18" s="21"/>
      <c r="G18" s="21"/>
      <c r="H18" s="21"/>
      <c r="I18" s="21"/>
      <c r="J18" s="21"/>
      <c r="K18" s="21"/>
      <c r="L18" s="21"/>
      <c r="M18" s="21"/>
      <c r="N18" s="21"/>
      <c r="O18" s="83"/>
    </row>
    <row r="19" spans="1:15" x14ac:dyDescent="0.25">
      <c r="A19" s="77"/>
      <c r="B19" s="21"/>
      <c r="C19" s="21"/>
      <c r="D19" s="21"/>
      <c r="E19" s="21"/>
      <c r="F19" s="21"/>
      <c r="G19" s="21"/>
      <c r="H19" s="21"/>
      <c r="I19" s="21"/>
      <c r="J19" s="21"/>
      <c r="K19" s="21"/>
      <c r="L19" s="21"/>
      <c r="M19" s="21"/>
      <c r="N19" s="21"/>
      <c r="O19" s="83"/>
    </row>
    <row r="20" spans="1:15" x14ac:dyDescent="0.25">
      <c r="A20" s="77"/>
      <c r="B20" s="21"/>
      <c r="C20" s="21"/>
      <c r="D20" s="21"/>
      <c r="E20" s="21"/>
      <c r="F20" s="21"/>
      <c r="G20" s="21"/>
      <c r="H20" s="21"/>
      <c r="I20" s="21"/>
      <c r="J20" s="21"/>
      <c r="K20" s="21"/>
      <c r="L20" s="21"/>
      <c r="M20" s="21"/>
      <c r="N20" s="21"/>
      <c r="O20" s="83"/>
    </row>
    <row r="21" spans="1:15" x14ac:dyDescent="0.25">
      <c r="A21" s="77"/>
      <c r="B21" s="21"/>
      <c r="C21" s="21"/>
      <c r="D21" s="21"/>
      <c r="E21" s="21"/>
      <c r="F21" s="21"/>
      <c r="G21" s="21"/>
      <c r="H21" s="21"/>
      <c r="I21" s="21"/>
      <c r="J21" s="21"/>
      <c r="K21" s="21"/>
      <c r="L21" s="21"/>
      <c r="M21" s="21"/>
      <c r="N21" s="21"/>
      <c r="O21" s="83"/>
    </row>
    <row r="22" spans="1:15" x14ac:dyDescent="0.25">
      <c r="A22" s="77"/>
      <c r="B22" s="21"/>
      <c r="C22" s="21"/>
      <c r="D22" s="21"/>
      <c r="E22" s="21"/>
      <c r="F22" s="21"/>
      <c r="G22" s="21"/>
      <c r="H22" s="21"/>
      <c r="I22" s="21"/>
      <c r="J22" s="21"/>
      <c r="K22" s="21"/>
      <c r="L22" s="21"/>
      <c r="M22" s="21"/>
      <c r="N22" s="21"/>
      <c r="O22" s="83"/>
    </row>
    <row r="23" spans="1:15" x14ac:dyDescent="0.25">
      <c r="A23" s="77"/>
      <c r="B23" s="21"/>
      <c r="C23" s="21"/>
      <c r="D23" s="21"/>
      <c r="E23" s="21"/>
      <c r="F23" s="21"/>
      <c r="G23" s="21"/>
      <c r="H23" s="21"/>
      <c r="I23" s="21"/>
      <c r="J23" s="21"/>
      <c r="K23" s="21"/>
      <c r="L23" s="21"/>
      <c r="M23" s="21"/>
      <c r="N23" s="21"/>
      <c r="O23" s="83"/>
    </row>
    <row r="24" spans="1:15" x14ac:dyDescent="0.25">
      <c r="A24" s="77"/>
      <c r="B24" s="21"/>
      <c r="C24" s="21"/>
      <c r="D24" s="21"/>
      <c r="E24" s="21"/>
      <c r="F24" s="21"/>
      <c r="G24" s="21"/>
      <c r="H24" s="21"/>
      <c r="I24" s="21"/>
      <c r="J24" s="21"/>
      <c r="K24" s="21"/>
      <c r="L24" s="21"/>
      <c r="M24" s="21"/>
      <c r="N24" s="21"/>
      <c r="O24" s="83"/>
    </row>
    <row r="25" spans="1:15" x14ac:dyDescent="0.25">
      <c r="A25" s="77"/>
      <c r="B25" s="21"/>
      <c r="C25" s="21"/>
      <c r="D25" s="21"/>
      <c r="E25" s="21"/>
      <c r="F25" s="21"/>
      <c r="G25" s="21"/>
      <c r="H25" s="21"/>
      <c r="I25" s="21"/>
      <c r="J25" s="21"/>
      <c r="K25" s="21"/>
      <c r="L25" s="21"/>
      <c r="M25" s="21"/>
      <c r="N25" s="21"/>
      <c r="O25" s="83"/>
    </row>
    <row r="26" spans="1:15" x14ac:dyDescent="0.25">
      <c r="A26" s="77"/>
      <c r="B26" s="21"/>
      <c r="C26" s="21"/>
      <c r="D26" s="21"/>
      <c r="E26" s="21"/>
      <c r="F26" s="21"/>
      <c r="G26" s="21"/>
      <c r="H26" s="21"/>
      <c r="I26" s="21"/>
      <c r="J26" s="21"/>
      <c r="K26" s="21"/>
      <c r="L26" s="21"/>
      <c r="M26" s="21"/>
      <c r="N26" s="21"/>
      <c r="O26" s="83"/>
    </row>
    <row r="27" spans="1:15" x14ac:dyDescent="0.25">
      <c r="A27" s="77"/>
      <c r="B27" s="21"/>
      <c r="C27" s="21"/>
      <c r="D27" s="21"/>
      <c r="E27" s="21"/>
      <c r="F27" s="21"/>
      <c r="G27" s="21"/>
      <c r="H27" s="21"/>
      <c r="I27" s="21"/>
      <c r="J27" s="21"/>
      <c r="K27" s="21"/>
      <c r="L27" s="21"/>
      <c r="M27" s="21"/>
      <c r="N27" s="21"/>
      <c r="O27" s="83"/>
    </row>
    <row r="28" spans="1:15" x14ac:dyDescent="0.25">
      <c r="A28" s="77"/>
      <c r="B28" s="21"/>
      <c r="C28" s="21"/>
      <c r="D28" s="21"/>
      <c r="E28" s="21"/>
      <c r="F28" s="21"/>
      <c r="G28" s="21"/>
      <c r="H28" s="21"/>
      <c r="I28" s="21"/>
      <c r="J28" s="21"/>
      <c r="K28" s="21"/>
      <c r="L28" s="21"/>
      <c r="M28" s="21"/>
      <c r="N28" s="21"/>
      <c r="O28" s="83"/>
    </row>
    <row r="29" spans="1:15" x14ac:dyDescent="0.25">
      <c r="A29" s="77"/>
      <c r="B29" s="21"/>
      <c r="C29" s="21"/>
      <c r="D29" s="21"/>
      <c r="E29" s="21"/>
      <c r="F29" s="21"/>
      <c r="G29" s="21"/>
      <c r="H29" s="21"/>
      <c r="I29" s="21"/>
      <c r="J29" s="21"/>
      <c r="K29" s="21"/>
      <c r="L29" s="21"/>
      <c r="M29" s="21"/>
      <c r="N29" s="21"/>
      <c r="O29" s="83"/>
    </row>
    <row r="30" spans="1:15" x14ac:dyDescent="0.25">
      <c r="A30" s="77"/>
      <c r="B30" s="21"/>
      <c r="C30" s="21"/>
      <c r="D30" s="21"/>
      <c r="E30" s="21"/>
      <c r="F30" s="21"/>
      <c r="G30" s="21"/>
      <c r="H30" s="21"/>
      <c r="I30" s="21"/>
      <c r="J30" s="21"/>
      <c r="K30" s="21"/>
      <c r="L30" s="21"/>
      <c r="M30" s="21"/>
      <c r="N30" s="21"/>
      <c r="O30" s="83"/>
    </row>
    <row r="31" spans="1:15" x14ac:dyDescent="0.25">
      <c r="A31" s="77"/>
      <c r="B31" s="21"/>
      <c r="C31" s="21"/>
      <c r="D31" s="21"/>
      <c r="E31" s="21"/>
      <c r="F31" s="21"/>
      <c r="G31" s="21"/>
      <c r="H31" s="21"/>
      <c r="I31" s="21"/>
      <c r="J31" s="21"/>
      <c r="K31" s="21"/>
      <c r="L31" s="21"/>
      <c r="M31" s="21"/>
      <c r="N31" s="21"/>
      <c r="O31" s="83"/>
    </row>
    <row r="32" spans="1:15" x14ac:dyDescent="0.25">
      <c r="A32" s="78"/>
      <c r="B32" s="66"/>
      <c r="C32" s="66"/>
      <c r="D32" s="66"/>
      <c r="E32" s="66"/>
      <c r="F32" s="66"/>
      <c r="G32" s="66"/>
      <c r="H32" s="66"/>
      <c r="I32" s="66"/>
      <c r="J32" s="66"/>
      <c r="K32" s="66"/>
      <c r="L32" s="66"/>
      <c r="M32" s="66"/>
      <c r="N32" s="66"/>
      <c r="O32" s="79"/>
    </row>
    <row r="33" spans="1:15" x14ac:dyDescent="0.25">
      <c r="A33" s="80"/>
      <c r="B33" s="81"/>
      <c r="C33" s="81"/>
      <c r="D33" s="81"/>
      <c r="E33" s="81"/>
      <c r="F33" s="81"/>
      <c r="G33" s="81"/>
      <c r="H33" s="81"/>
      <c r="I33" s="81"/>
      <c r="J33" s="81"/>
      <c r="K33" s="81"/>
      <c r="L33" s="81"/>
      <c r="M33" s="81"/>
      <c r="N33" s="81"/>
      <c r="O33" s="82"/>
    </row>
    <row r="35" spans="1:15" ht="15.75" x14ac:dyDescent="0.25">
      <c r="A35" s="172" t="s">
        <v>53</v>
      </c>
      <c r="B35" s="173"/>
      <c r="C35" s="173"/>
      <c r="D35" s="173"/>
      <c r="E35" s="69"/>
      <c r="F35" s="69"/>
      <c r="G35" s="69"/>
      <c r="H35" s="69"/>
      <c r="I35" s="69"/>
      <c r="J35" s="69"/>
      <c r="K35" s="69"/>
      <c r="L35" s="69"/>
      <c r="M35" s="69"/>
      <c r="N35" s="69"/>
      <c r="O35" s="70"/>
    </row>
    <row r="36" spans="1:15" ht="39" customHeight="1" x14ac:dyDescent="0.25">
      <c r="A36" s="169" t="s">
        <v>61</v>
      </c>
      <c r="B36" s="137"/>
      <c r="C36" s="137"/>
      <c r="D36" s="137"/>
      <c r="E36" s="137"/>
      <c r="F36" s="137"/>
      <c r="G36" s="137"/>
      <c r="H36" s="137"/>
      <c r="I36" s="137"/>
      <c r="J36" s="137"/>
      <c r="K36" s="137"/>
      <c r="L36" s="137"/>
      <c r="M36" s="67"/>
      <c r="N36" s="67"/>
      <c r="O36" s="71"/>
    </row>
    <row r="37" spans="1:15" x14ac:dyDescent="0.25">
      <c r="A37" s="72"/>
      <c r="B37" s="67"/>
      <c r="C37" s="67"/>
      <c r="D37" s="67"/>
      <c r="E37" s="67"/>
      <c r="F37" s="67"/>
      <c r="G37" s="67"/>
      <c r="H37" s="67"/>
      <c r="I37" s="67"/>
      <c r="J37" s="67"/>
      <c r="K37" s="67"/>
      <c r="L37" s="67"/>
      <c r="M37" s="67"/>
      <c r="N37" s="67"/>
      <c r="O37" s="71"/>
    </row>
    <row r="38" spans="1:15" x14ac:dyDescent="0.25">
      <c r="A38" s="77"/>
      <c r="B38" s="37" t="s">
        <v>29</v>
      </c>
      <c r="C38" s="37" t="s">
        <v>59</v>
      </c>
      <c r="D38" s="37" t="s">
        <v>60</v>
      </c>
      <c r="E38" s="67"/>
      <c r="F38" s="67"/>
      <c r="G38" s="67"/>
      <c r="H38" s="67"/>
      <c r="I38" s="67"/>
      <c r="J38" s="67"/>
      <c r="K38" s="67"/>
      <c r="L38" s="67"/>
      <c r="M38" s="67"/>
      <c r="N38" s="67"/>
      <c r="O38" s="71"/>
    </row>
    <row r="39" spans="1:15" x14ac:dyDescent="0.25">
      <c r="A39" s="75" t="s">
        <v>58</v>
      </c>
      <c r="B39" s="65">
        <v>12327</v>
      </c>
      <c r="C39" s="64">
        <f>B39/$B$42</f>
        <v>0.24964053545029263</v>
      </c>
      <c r="D39" s="68">
        <f>C39</f>
        <v>0.24964053545029263</v>
      </c>
      <c r="E39" s="67"/>
      <c r="F39" s="67"/>
      <c r="G39" s="67"/>
      <c r="H39" s="67"/>
      <c r="I39" s="67"/>
      <c r="J39" s="67"/>
      <c r="K39" s="67"/>
      <c r="L39" s="67"/>
      <c r="M39" s="67"/>
      <c r="N39" s="67"/>
      <c r="O39" s="71"/>
    </row>
    <row r="40" spans="1:15" x14ac:dyDescent="0.25">
      <c r="A40" s="75" t="s">
        <v>57</v>
      </c>
      <c r="B40" s="65">
        <v>17129</v>
      </c>
      <c r="C40" s="64">
        <f t="shared" ref="C40:C41" si="0">B40/$B$42</f>
        <v>0.34688835334858947</v>
      </c>
      <c r="D40" s="68">
        <f t="shared" ref="D40:D41" si="1">C40</f>
        <v>0.34688835334858947</v>
      </c>
      <c r="E40" s="67"/>
      <c r="F40" s="67"/>
      <c r="G40" s="67"/>
      <c r="H40" s="67"/>
      <c r="I40" s="67"/>
      <c r="J40" s="67"/>
      <c r="K40" s="67"/>
      <c r="L40" s="67"/>
      <c r="M40" s="67"/>
      <c r="N40" s="67"/>
      <c r="O40" s="71"/>
    </row>
    <row r="41" spans="1:15" x14ac:dyDescent="0.25">
      <c r="A41" s="75" t="s">
        <v>56</v>
      </c>
      <c r="B41" s="65">
        <v>19923</v>
      </c>
      <c r="C41" s="64">
        <f t="shared" si="0"/>
        <v>0.40347111120111789</v>
      </c>
      <c r="D41" s="68">
        <f t="shared" si="1"/>
        <v>0.40347111120111789</v>
      </c>
      <c r="E41" s="67"/>
      <c r="F41" s="67"/>
      <c r="G41" s="67"/>
      <c r="H41" s="67"/>
      <c r="I41" s="67"/>
      <c r="J41" s="67"/>
      <c r="K41" s="67"/>
      <c r="L41" s="67"/>
      <c r="M41" s="67"/>
      <c r="N41" s="67"/>
      <c r="O41" s="71"/>
    </row>
    <row r="42" spans="1:15" x14ac:dyDescent="0.25">
      <c r="A42" s="75" t="s">
        <v>51</v>
      </c>
      <c r="B42" s="65">
        <f>SUM(B39:B41)</f>
        <v>49379</v>
      </c>
      <c r="C42" s="84">
        <f>SUM(C39:C41)</f>
        <v>1</v>
      </c>
      <c r="D42" s="68">
        <f t="shared" ref="D42" si="2">C42</f>
        <v>1</v>
      </c>
      <c r="E42" s="67"/>
      <c r="F42" s="67"/>
      <c r="G42" s="67"/>
      <c r="H42" s="67"/>
      <c r="I42" s="67"/>
      <c r="J42" s="67"/>
      <c r="K42" s="67"/>
      <c r="L42" s="67"/>
      <c r="M42" s="67"/>
      <c r="N42" s="67"/>
      <c r="O42" s="71"/>
    </row>
    <row r="43" spans="1:15" x14ac:dyDescent="0.25">
      <c r="A43" s="77"/>
      <c r="B43" s="21"/>
      <c r="C43" s="21"/>
      <c r="D43" s="21"/>
      <c r="E43" s="67"/>
      <c r="F43" s="67"/>
      <c r="G43" s="67"/>
      <c r="H43" s="67"/>
      <c r="I43" s="67"/>
      <c r="J43" s="67"/>
      <c r="K43" s="67"/>
      <c r="L43" s="67"/>
      <c r="M43" s="67"/>
      <c r="N43" s="67"/>
      <c r="O43" s="71"/>
    </row>
    <row r="44" spans="1:15" x14ac:dyDescent="0.25">
      <c r="A44" s="72"/>
      <c r="B44" s="67"/>
      <c r="C44" s="67"/>
      <c r="D44" s="67"/>
      <c r="E44" s="67"/>
      <c r="F44" s="67"/>
      <c r="G44" s="67"/>
      <c r="H44" s="67"/>
      <c r="I44" s="67"/>
      <c r="J44" s="67"/>
      <c r="K44" s="67"/>
      <c r="L44" s="67"/>
      <c r="M44" s="67"/>
      <c r="N44" s="67"/>
      <c r="O44" s="71"/>
    </row>
    <row r="45" spans="1:15" x14ac:dyDescent="0.25">
      <c r="A45" s="72"/>
      <c r="B45" s="67"/>
      <c r="C45" s="67"/>
      <c r="D45" s="67"/>
      <c r="E45" s="67"/>
      <c r="F45" s="67"/>
      <c r="G45" s="67"/>
      <c r="H45" s="67"/>
      <c r="I45" s="67"/>
      <c r="J45" s="67"/>
      <c r="K45" s="67"/>
      <c r="L45" s="67"/>
      <c r="M45" s="67"/>
      <c r="N45" s="67"/>
      <c r="O45" s="71"/>
    </row>
    <row r="46" spans="1:15" x14ac:dyDescent="0.25">
      <c r="A46" s="72"/>
      <c r="B46" s="67"/>
      <c r="C46" s="67"/>
      <c r="D46" s="67"/>
      <c r="E46" s="67"/>
      <c r="F46" s="67"/>
      <c r="G46" s="67"/>
      <c r="H46" s="67"/>
      <c r="I46" s="67"/>
      <c r="J46" s="67"/>
      <c r="K46" s="67"/>
      <c r="L46" s="67"/>
      <c r="M46" s="67"/>
      <c r="N46" s="67"/>
      <c r="O46" s="71"/>
    </row>
    <row r="47" spans="1:15" x14ac:dyDescent="0.25">
      <c r="A47" s="72"/>
      <c r="B47" s="67"/>
      <c r="C47" s="67"/>
      <c r="D47" s="67"/>
      <c r="E47" s="67"/>
      <c r="F47" s="67"/>
      <c r="G47" s="67"/>
      <c r="H47" s="67"/>
      <c r="I47" s="67"/>
      <c r="J47" s="67"/>
      <c r="K47" s="67"/>
      <c r="L47" s="67"/>
      <c r="M47" s="67"/>
      <c r="N47" s="67"/>
      <c r="O47" s="71"/>
    </row>
    <row r="48" spans="1:15" x14ac:dyDescent="0.25">
      <c r="A48" s="72"/>
      <c r="B48" s="67"/>
      <c r="C48" s="67"/>
      <c r="D48" s="67"/>
      <c r="E48" s="67"/>
      <c r="F48" s="67"/>
      <c r="G48" s="67"/>
      <c r="H48" s="67"/>
      <c r="I48" s="67"/>
      <c r="J48" s="67"/>
      <c r="K48" s="67"/>
      <c r="L48" s="67"/>
      <c r="M48" s="67"/>
      <c r="N48" s="67"/>
      <c r="O48" s="71"/>
    </row>
    <row r="49" spans="1:15" x14ac:dyDescent="0.25">
      <c r="A49" s="72"/>
      <c r="B49" s="67"/>
      <c r="C49" s="67"/>
      <c r="D49" s="67"/>
      <c r="E49" s="67"/>
      <c r="F49" s="67"/>
      <c r="G49" s="67"/>
      <c r="H49" s="67"/>
      <c r="I49" s="67"/>
      <c r="J49" s="67"/>
      <c r="K49" s="67"/>
      <c r="L49" s="67"/>
      <c r="M49" s="67"/>
      <c r="N49" s="67"/>
      <c r="O49" s="71"/>
    </row>
    <row r="50" spans="1:15" x14ac:dyDescent="0.25">
      <c r="A50" s="72"/>
      <c r="B50" s="67"/>
      <c r="C50" s="67"/>
      <c r="D50" s="67"/>
      <c r="E50" s="67"/>
      <c r="F50" s="67"/>
      <c r="G50" s="67"/>
      <c r="H50" s="67"/>
      <c r="I50" s="67"/>
      <c r="J50" s="67"/>
      <c r="K50" s="67"/>
      <c r="L50" s="67"/>
      <c r="M50" s="67"/>
      <c r="N50" s="67"/>
      <c r="O50" s="71"/>
    </row>
    <row r="51" spans="1:15" x14ac:dyDescent="0.25">
      <c r="A51" s="72"/>
      <c r="B51" s="67"/>
      <c r="C51" s="67"/>
      <c r="D51" s="67"/>
      <c r="E51" s="67"/>
      <c r="F51" s="67"/>
      <c r="G51" s="67"/>
      <c r="H51" s="67"/>
      <c r="I51" s="67"/>
      <c r="J51" s="67"/>
      <c r="K51" s="67"/>
      <c r="L51" s="67"/>
      <c r="M51" s="67"/>
      <c r="N51" s="67"/>
      <c r="O51" s="71"/>
    </row>
    <row r="52" spans="1:15" x14ac:dyDescent="0.25">
      <c r="A52" s="72"/>
      <c r="B52" s="67"/>
      <c r="C52" s="67"/>
      <c r="D52" s="67"/>
      <c r="E52" s="67"/>
      <c r="F52" s="67"/>
      <c r="G52" s="67"/>
      <c r="H52" s="67"/>
      <c r="I52" s="67"/>
      <c r="J52" s="67"/>
      <c r="K52" s="67"/>
      <c r="L52" s="67"/>
      <c r="M52" s="67"/>
      <c r="N52" s="67"/>
      <c r="O52" s="71"/>
    </row>
    <row r="53" spans="1:15" x14ac:dyDescent="0.25">
      <c r="A53" s="80"/>
      <c r="B53" s="81"/>
      <c r="C53" s="81"/>
      <c r="D53" s="81"/>
      <c r="E53" s="81"/>
      <c r="F53" s="81"/>
      <c r="G53" s="81"/>
      <c r="H53" s="81"/>
      <c r="I53" s="81"/>
      <c r="J53" s="81"/>
      <c r="K53" s="81"/>
      <c r="L53" s="81"/>
      <c r="M53" s="81"/>
      <c r="N53" s="81"/>
      <c r="O53" s="82"/>
    </row>
    <row r="56" spans="1:15" ht="15.75" x14ac:dyDescent="0.25">
      <c r="A56" s="172" t="s">
        <v>62</v>
      </c>
      <c r="B56" s="173"/>
      <c r="C56" s="173"/>
      <c r="D56" s="173"/>
      <c r="E56" s="69"/>
      <c r="F56" s="69"/>
      <c r="G56" s="69"/>
      <c r="H56" s="69"/>
      <c r="I56" s="69"/>
      <c r="J56" s="69"/>
      <c r="K56" s="69"/>
      <c r="L56" s="69"/>
      <c r="M56" s="69"/>
      <c r="N56" s="69"/>
      <c r="O56" s="70"/>
    </row>
    <row r="57" spans="1:15" ht="67.5" customHeight="1" x14ac:dyDescent="0.25">
      <c r="A57" s="169" t="s">
        <v>63</v>
      </c>
      <c r="B57" s="137"/>
      <c r="C57" s="137"/>
      <c r="D57" s="137"/>
      <c r="E57" s="137"/>
      <c r="F57" s="137"/>
      <c r="G57" s="137"/>
      <c r="H57" s="137"/>
      <c r="I57" s="137"/>
      <c r="J57" s="137"/>
      <c r="K57" s="137"/>
      <c r="L57" s="137"/>
      <c r="M57" s="67"/>
      <c r="N57" s="67"/>
      <c r="O57" s="71"/>
    </row>
    <row r="58" spans="1:15" x14ac:dyDescent="0.25">
      <c r="A58" s="72"/>
      <c r="B58" s="67"/>
      <c r="C58" s="67"/>
      <c r="D58" s="67"/>
      <c r="E58" s="67"/>
      <c r="F58" s="67"/>
      <c r="G58" s="67"/>
      <c r="H58" s="67"/>
      <c r="I58" s="67"/>
      <c r="J58" s="67"/>
      <c r="K58" s="67"/>
      <c r="L58" s="67"/>
      <c r="M58" s="67"/>
      <c r="N58" s="67"/>
      <c r="O58" s="71"/>
    </row>
    <row r="59" spans="1:15" x14ac:dyDescent="0.25">
      <c r="A59" s="77"/>
      <c r="B59" s="37" t="s">
        <v>29</v>
      </c>
      <c r="C59" s="37" t="s">
        <v>59</v>
      </c>
      <c r="D59" s="37" t="s">
        <v>60</v>
      </c>
      <c r="E59" s="67"/>
      <c r="F59" s="67"/>
      <c r="G59" s="67"/>
      <c r="H59" s="67"/>
      <c r="I59" s="67"/>
      <c r="J59" s="67"/>
      <c r="K59" s="67"/>
      <c r="L59" s="67"/>
      <c r="M59" s="67"/>
      <c r="N59" s="67"/>
      <c r="O59" s="71"/>
    </row>
    <row r="60" spans="1:15" x14ac:dyDescent="0.25">
      <c r="A60" s="75" t="s">
        <v>58</v>
      </c>
      <c r="B60" s="65">
        <v>12327</v>
      </c>
      <c r="C60" s="64">
        <f>B60/$B$42</f>
        <v>0.24964053545029263</v>
      </c>
      <c r="D60" s="68">
        <f>C60</f>
        <v>0.24964053545029263</v>
      </c>
      <c r="E60" s="67"/>
      <c r="F60" s="67"/>
      <c r="G60" s="67"/>
      <c r="H60" s="67"/>
      <c r="I60" s="67"/>
      <c r="J60" s="67"/>
      <c r="K60" s="67"/>
      <c r="L60" s="67"/>
      <c r="M60" s="67"/>
      <c r="N60" s="67"/>
      <c r="O60" s="71"/>
    </row>
    <row r="61" spans="1:15" x14ac:dyDescent="0.25">
      <c r="A61" s="75" t="s">
        <v>57</v>
      </c>
      <c r="B61" s="65">
        <v>17129</v>
      </c>
      <c r="C61" s="64">
        <f t="shared" ref="C61:C62" si="3">B61/$B$42</f>
        <v>0.34688835334858947</v>
      </c>
      <c r="D61" s="68">
        <f t="shared" ref="D61:D63" si="4">C61</f>
        <v>0.34688835334858947</v>
      </c>
      <c r="E61" s="67"/>
      <c r="F61" s="67"/>
      <c r="G61" s="67"/>
      <c r="H61" s="67"/>
      <c r="I61" s="67"/>
      <c r="J61" s="67"/>
      <c r="K61" s="67"/>
      <c r="L61" s="67"/>
      <c r="M61" s="67"/>
      <c r="N61" s="67"/>
      <c r="O61" s="71"/>
    </row>
    <row r="62" spans="1:15" x14ac:dyDescent="0.25">
      <c r="A62" s="75" t="s">
        <v>56</v>
      </c>
      <c r="B62" s="65">
        <v>19923</v>
      </c>
      <c r="C62" s="64">
        <f t="shared" si="3"/>
        <v>0.40347111120111789</v>
      </c>
      <c r="D62" s="68">
        <f t="shared" si="4"/>
        <v>0.40347111120111789</v>
      </c>
      <c r="E62" s="67"/>
      <c r="F62" s="67"/>
      <c r="G62" s="67"/>
      <c r="H62" s="67"/>
      <c r="I62" s="67"/>
      <c r="J62" s="67"/>
      <c r="K62" s="67"/>
      <c r="L62" s="67"/>
      <c r="M62" s="67"/>
      <c r="N62" s="67"/>
      <c r="O62" s="71"/>
    </row>
    <row r="63" spans="1:15" x14ac:dyDescent="0.25">
      <c r="A63" s="75" t="s">
        <v>51</v>
      </c>
      <c r="B63" s="65">
        <f>SUM(B60:B62)</f>
        <v>49379</v>
      </c>
      <c r="C63" s="84">
        <f>SUM(C60:C62)</f>
        <v>1</v>
      </c>
      <c r="D63" s="68">
        <f t="shared" si="4"/>
        <v>1</v>
      </c>
      <c r="E63" s="67"/>
      <c r="F63" s="67"/>
      <c r="G63" s="67"/>
      <c r="H63" s="67"/>
      <c r="I63" s="67"/>
      <c r="J63" s="67"/>
      <c r="K63" s="67"/>
      <c r="L63" s="67"/>
      <c r="M63" s="67"/>
      <c r="N63" s="67"/>
      <c r="O63" s="71"/>
    </row>
    <row r="64" spans="1:15" x14ac:dyDescent="0.25">
      <c r="A64" s="72"/>
      <c r="B64" s="67"/>
      <c r="C64" s="67"/>
      <c r="D64" s="67"/>
      <c r="E64" s="67"/>
      <c r="F64" s="67"/>
      <c r="G64" s="67"/>
      <c r="H64" s="67"/>
      <c r="I64" s="67"/>
      <c r="J64" s="67"/>
      <c r="K64" s="67"/>
      <c r="L64" s="67"/>
      <c r="M64" s="67"/>
      <c r="N64" s="67"/>
      <c r="O64" s="71"/>
    </row>
    <row r="65" spans="1:15" x14ac:dyDescent="0.25">
      <c r="A65" s="72"/>
      <c r="B65" s="67"/>
      <c r="C65" s="67"/>
      <c r="D65" s="67"/>
      <c r="E65" s="67"/>
      <c r="F65" s="67"/>
      <c r="G65" s="67"/>
      <c r="H65" s="67"/>
      <c r="I65" s="67"/>
      <c r="J65" s="67"/>
      <c r="K65" s="67"/>
      <c r="L65" s="67"/>
      <c r="M65" s="67"/>
      <c r="N65" s="67"/>
      <c r="O65" s="71"/>
    </row>
    <row r="66" spans="1:15" x14ac:dyDescent="0.25">
      <c r="A66" s="72"/>
      <c r="B66" s="67"/>
      <c r="C66" s="67"/>
      <c r="D66" s="67"/>
      <c r="E66" s="67"/>
      <c r="F66" s="67"/>
      <c r="G66" s="67"/>
      <c r="H66" s="67"/>
      <c r="I66" s="67"/>
      <c r="J66" s="67"/>
      <c r="K66" s="67"/>
      <c r="L66" s="67"/>
      <c r="M66" s="67"/>
      <c r="N66" s="67"/>
      <c r="O66" s="71"/>
    </row>
    <row r="67" spans="1:15" x14ac:dyDescent="0.25">
      <c r="A67" s="72"/>
      <c r="B67" s="67"/>
      <c r="C67" s="67"/>
      <c r="D67" s="67"/>
      <c r="E67" s="67"/>
      <c r="F67" s="67"/>
      <c r="G67" s="67"/>
      <c r="H67" s="67"/>
      <c r="I67" s="67"/>
      <c r="J67" s="67"/>
      <c r="K67" s="67"/>
      <c r="L67" s="67"/>
      <c r="M67" s="67"/>
      <c r="N67" s="67"/>
      <c r="O67" s="71"/>
    </row>
    <row r="68" spans="1:15" x14ac:dyDescent="0.25">
      <c r="A68" s="72"/>
      <c r="B68" s="67"/>
      <c r="C68" s="67"/>
      <c r="D68" s="67"/>
      <c r="E68" s="67"/>
      <c r="F68" s="67"/>
      <c r="G68" s="67"/>
      <c r="H68" s="67"/>
      <c r="I68" s="67"/>
      <c r="J68" s="67"/>
      <c r="K68" s="67"/>
      <c r="L68" s="67"/>
      <c r="M68" s="67"/>
      <c r="N68" s="67"/>
      <c r="O68" s="71"/>
    </row>
    <row r="69" spans="1:15" x14ac:dyDescent="0.25">
      <c r="A69" s="72"/>
      <c r="B69" s="67"/>
      <c r="C69" s="67"/>
      <c r="D69" s="67"/>
      <c r="E69" s="67"/>
      <c r="F69" s="67"/>
      <c r="G69" s="67"/>
      <c r="H69" s="67"/>
      <c r="I69" s="67"/>
      <c r="J69" s="67"/>
      <c r="K69" s="67"/>
      <c r="L69" s="67"/>
      <c r="M69" s="67"/>
      <c r="N69" s="67"/>
      <c r="O69" s="71"/>
    </row>
    <row r="70" spans="1:15" x14ac:dyDescent="0.25">
      <c r="A70" s="72"/>
      <c r="B70" s="67"/>
      <c r="C70" s="67"/>
      <c r="D70" s="67"/>
      <c r="E70" s="67"/>
      <c r="F70" s="67"/>
      <c r="G70" s="67"/>
      <c r="H70" s="67"/>
      <c r="I70" s="67"/>
      <c r="J70" s="67"/>
      <c r="K70" s="67"/>
      <c r="L70" s="67"/>
      <c r="M70" s="67"/>
      <c r="N70" s="67"/>
      <c r="O70" s="71"/>
    </row>
    <row r="71" spans="1:15" x14ac:dyDescent="0.25">
      <c r="A71" s="72"/>
      <c r="B71" s="67"/>
      <c r="C71" s="67"/>
      <c r="D71" s="67"/>
      <c r="E71" s="67"/>
      <c r="F71" s="67"/>
      <c r="G71" s="67"/>
      <c r="H71" s="67"/>
      <c r="I71" s="67"/>
      <c r="J71" s="67"/>
      <c r="K71" s="67"/>
      <c r="L71" s="67"/>
      <c r="M71" s="67"/>
      <c r="N71" s="67"/>
      <c r="O71" s="71"/>
    </row>
    <row r="72" spans="1:15" x14ac:dyDescent="0.25">
      <c r="A72" s="72"/>
      <c r="B72" s="67"/>
      <c r="C72" s="67"/>
      <c r="D72" s="67"/>
      <c r="E72" s="67"/>
      <c r="F72" s="67"/>
      <c r="G72" s="67"/>
      <c r="H72" s="67"/>
      <c r="I72" s="67"/>
      <c r="J72" s="67"/>
      <c r="K72" s="67"/>
      <c r="L72" s="67"/>
      <c r="M72" s="67"/>
      <c r="N72" s="67"/>
      <c r="O72" s="71"/>
    </row>
    <row r="73" spans="1:15" x14ac:dyDescent="0.25">
      <c r="A73" s="72"/>
      <c r="B73" s="67"/>
      <c r="C73" s="67"/>
      <c r="D73" s="67"/>
      <c r="E73" s="67"/>
      <c r="F73" s="67"/>
      <c r="G73" s="67"/>
      <c r="H73" s="67"/>
      <c r="I73" s="67"/>
      <c r="J73" s="67"/>
      <c r="K73" s="67"/>
      <c r="L73" s="67"/>
      <c r="M73" s="67"/>
      <c r="N73" s="67"/>
      <c r="O73" s="71"/>
    </row>
    <row r="74" spans="1:15" x14ac:dyDescent="0.25">
      <c r="A74" s="72"/>
      <c r="B74" s="67"/>
      <c r="C74" s="67"/>
      <c r="D74" s="67"/>
      <c r="E74" s="67"/>
      <c r="F74" s="67"/>
      <c r="G74" s="67"/>
      <c r="H74" s="67"/>
      <c r="I74" s="67"/>
      <c r="J74" s="67"/>
      <c r="K74" s="67"/>
      <c r="L74" s="67"/>
      <c r="M74" s="67"/>
      <c r="N74" s="67"/>
      <c r="O74" s="71"/>
    </row>
    <row r="75" spans="1:15" x14ac:dyDescent="0.25">
      <c r="A75" s="80"/>
      <c r="B75" s="81"/>
      <c r="C75" s="81"/>
      <c r="D75" s="81"/>
      <c r="E75" s="81"/>
      <c r="F75" s="81"/>
      <c r="G75" s="81"/>
      <c r="H75" s="81"/>
      <c r="I75" s="81"/>
      <c r="J75" s="81"/>
      <c r="K75" s="81"/>
      <c r="L75" s="81"/>
      <c r="M75" s="81"/>
      <c r="N75" s="81"/>
      <c r="O75" s="82"/>
    </row>
  </sheetData>
  <mergeCells count="8">
    <mergeCell ref="A57:L57"/>
    <mergeCell ref="A2:J2"/>
    <mergeCell ref="A3:J5"/>
    <mergeCell ref="A1:C1"/>
    <mergeCell ref="A7:D7"/>
    <mergeCell ref="A35:D35"/>
    <mergeCell ref="A36:L36"/>
    <mergeCell ref="A56:D5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60EC8-0533-44A4-A95B-DEAE0CB8B03F}">
  <sheetPr codeName="Sheet5"/>
  <dimension ref="A1:P115"/>
  <sheetViews>
    <sheetView workbookViewId="0">
      <selection activeCell="A2" sqref="A2:M2"/>
    </sheetView>
  </sheetViews>
  <sheetFormatPr defaultRowHeight="15" x14ac:dyDescent="0.25"/>
  <cols>
    <col min="1" max="1" width="11.140625" customWidth="1"/>
    <col min="2" max="2" width="14.28515625" customWidth="1"/>
    <col min="3" max="3" width="15.7109375" bestFit="1" customWidth="1"/>
    <col min="4" max="4" width="19.7109375" bestFit="1" customWidth="1"/>
  </cols>
  <sheetData>
    <row r="1" spans="1:16" ht="18.75" x14ac:dyDescent="0.3">
      <c r="A1" s="157" t="s">
        <v>69</v>
      </c>
      <c r="B1" s="157"/>
      <c r="C1" s="157"/>
      <c r="D1" s="9"/>
      <c r="E1" s="9"/>
      <c r="F1" s="9"/>
    </row>
    <row r="2" spans="1:16" x14ac:dyDescent="0.25">
      <c r="A2" s="174" t="s">
        <v>70</v>
      </c>
      <c r="B2" s="175"/>
      <c r="C2" s="175"/>
      <c r="D2" s="175"/>
      <c r="E2" s="175"/>
      <c r="F2" s="175"/>
      <c r="G2" s="175"/>
      <c r="H2" s="175"/>
      <c r="I2" s="175"/>
      <c r="J2" s="175"/>
      <c r="K2" s="175"/>
      <c r="L2" s="175"/>
      <c r="M2" s="175"/>
    </row>
    <row r="3" spans="1:16" ht="51.75" customHeight="1" x14ac:dyDescent="0.25">
      <c r="A3" s="142" t="s">
        <v>72</v>
      </c>
      <c r="B3" s="143"/>
      <c r="C3" s="143"/>
      <c r="D3" s="143"/>
      <c r="E3" s="143"/>
      <c r="F3" s="143"/>
      <c r="G3" s="143"/>
      <c r="H3" s="143"/>
      <c r="I3" s="143"/>
      <c r="J3" s="143"/>
      <c r="K3" s="143"/>
      <c r="L3" s="143"/>
      <c r="M3" s="143"/>
    </row>
    <row r="4" spans="1:16" x14ac:dyDescent="0.25">
      <c r="A4" s="142"/>
      <c r="B4" s="143"/>
      <c r="C4" s="143"/>
      <c r="D4" s="143"/>
      <c r="E4" s="143"/>
      <c r="F4" s="143"/>
      <c r="G4" s="143"/>
      <c r="H4" s="143"/>
      <c r="I4" s="143"/>
      <c r="J4" s="143"/>
      <c r="K4" s="143"/>
      <c r="L4" s="143"/>
      <c r="M4" s="143"/>
    </row>
    <row r="5" spans="1:16" x14ac:dyDescent="0.25">
      <c r="A5" s="142"/>
      <c r="B5" s="143"/>
      <c r="C5" s="143"/>
      <c r="D5" s="143"/>
      <c r="E5" s="143"/>
      <c r="F5" s="143"/>
      <c r="G5" s="143"/>
      <c r="H5" s="143"/>
      <c r="I5" s="143"/>
      <c r="J5" s="143"/>
      <c r="K5" s="143"/>
      <c r="L5" s="143"/>
      <c r="M5" s="143"/>
      <c r="N5" s="2"/>
      <c r="O5" s="2"/>
      <c r="P5" s="2"/>
    </row>
    <row r="6" spans="1:16" x14ac:dyDescent="0.25">
      <c r="A6" s="61"/>
      <c r="B6" s="2"/>
      <c r="C6" s="2"/>
      <c r="D6" s="2"/>
      <c r="E6" s="2"/>
      <c r="F6" s="2"/>
      <c r="G6" s="2"/>
      <c r="H6" s="2"/>
      <c r="I6" s="2"/>
      <c r="J6" s="2"/>
      <c r="K6" s="2"/>
      <c r="L6" s="2"/>
      <c r="M6" s="2"/>
      <c r="N6" s="2"/>
      <c r="O6" s="2"/>
      <c r="P6" s="2"/>
    </row>
    <row r="7" spans="1:16" x14ac:dyDescent="0.25">
      <c r="A7" s="62"/>
      <c r="B7" s="2"/>
      <c r="C7" s="2"/>
      <c r="D7" s="2"/>
      <c r="E7" s="2"/>
      <c r="F7" s="2"/>
      <c r="G7" s="2"/>
      <c r="H7" s="2"/>
      <c r="I7" s="2"/>
      <c r="J7" s="2"/>
      <c r="K7" s="2"/>
      <c r="L7" s="2"/>
      <c r="M7" s="2"/>
      <c r="N7" s="2"/>
      <c r="O7" s="2"/>
      <c r="P7" s="2"/>
    </row>
    <row r="8" spans="1:16" ht="15.75" thickBot="1" x14ac:dyDescent="0.3">
      <c r="A8" s="2"/>
      <c r="B8" s="85" t="s">
        <v>66</v>
      </c>
      <c r="C8" s="85" t="s">
        <v>67</v>
      </c>
      <c r="D8" s="85" t="s">
        <v>68</v>
      </c>
      <c r="E8" s="2"/>
      <c r="F8" s="2"/>
      <c r="G8" s="2"/>
      <c r="H8" s="2"/>
      <c r="I8" s="2"/>
      <c r="J8" s="2"/>
      <c r="K8" s="2"/>
      <c r="L8" s="2"/>
      <c r="M8" s="2"/>
      <c r="N8" s="2"/>
      <c r="O8" s="2"/>
      <c r="P8" s="2"/>
    </row>
    <row r="9" spans="1:16" ht="15.75" thickBot="1" x14ac:dyDescent="0.3">
      <c r="A9" s="85" t="s">
        <v>65</v>
      </c>
      <c r="B9" s="87">
        <v>116.15</v>
      </c>
      <c r="C9" s="87">
        <v>808.01</v>
      </c>
      <c r="D9" s="2">
        <v>22.53</v>
      </c>
      <c r="E9" s="2"/>
      <c r="F9" s="2"/>
      <c r="G9" s="2"/>
      <c r="H9" s="2"/>
      <c r="I9" s="2"/>
      <c r="J9" s="2"/>
      <c r="K9" s="2"/>
      <c r="L9" s="2"/>
      <c r="M9" s="2"/>
      <c r="N9" s="2"/>
      <c r="O9" s="2"/>
      <c r="P9" s="2"/>
    </row>
    <row r="10" spans="1:16" x14ac:dyDescent="0.25">
      <c r="A10" s="86">
        <v>42738</v>
      </c>
      <c r="B10" s="87">
        <v>116.02</v>
      </c>
      <c r="C10" s="87">
        <v>807.77</v>
      </c>
      <c r="D10" s="2">
        <v>22.95</v>
      </c>
      <c r="E10" s="2"/>
      <c r="F10" s="2"/>
      <c r="G10" s="2"/>
      <c r="H10" s="2"/>
      <c r="I10" s="2"/>
      <c r="J10" s="2"/>
      <c r="K10" s="2"/>
      <c r="L10" s="2"/>
      <c r="M10" s="2"/>
      <c r="N10" s="2"/>
      <c r="O10" s="2"/>
      <c r="P10" s="2"/>
    </row>
    <row r="11" spans="1:16" x14ac:dyDescent="0.25">
      <c r="A11" s="86">
        <v>42739</v>
      </c>
      <c r="B11" s="87">
        <v>116.61</v>
      </c>
      <c r="C11" s="87">
        <v>813.02</v>
      </c>
      <c r="D11" s="2">
        <v>22.68</v>
      </c>
      <c r="E11" s="2"/>
      <c r="F11" s="2"/>
      <c r="G11" s="2"/>
      <c r="H11" s="2"/>
      <c r="I11" s="2"/>
      <c r="J11" s="2"/>
      <c r="K11" s="2"/>
      <c r="L11" s="2"/>
      <c r="M11" s="2"/>
      <c r="N11" s="2"/>
      <c r="O11" s="2"/>
      <c r="P11" s="2"/>
    </row>
    <row r="12" spans="1:16" x14ac:dyDescent="0.25">
      <c r="A12" s="86">
        <v>42740</v>
      </c>
      <c r="B12" s="87">
        <v>117.91</v>
      </c>
      <c r="C12" s="87">
        <v>825.21</v>
      </c>
      <c r="D12" s="2">
        <v>22.68</v>
      </c>
      <c r="E12" s="2"/>
      <c r="F12" s="2"/>
      <c r="G12" s="2"/>
      <c r="H12" s="2"/>
      <c r="I12" s="2"/>
      <c r="J12" s="2"/>
      <c r="K12" s="2"/>
      <c r="L12" s="2"/>
      <c r="M12" s="2"/>
      <c r="N12" s="2"/>
      <c r="O12" s="2"/>
      <c r="P12" s="2"/>
    </row>
    <row r="13" spans="1:16" x14ac:dyDescent="0.25">
      <c r="A13" s="86">
        <v>42741</v>
      </c>
      <c r="B13" s="87">
        <v>118.99</v>
      </c>
      <c r="C13" s="87">
        <v>827.18</v>
      </c>
      <c r="D13" s="2">
        <v>22.55</v>
      </c>
      <c r="E13" s="2"/>
      <c r="F13" s="2"/>
      <c r="G13" s="2"/>
      <c r="H13" s="2"/>
      <c r="I13" s="2"/>
      <c r="J13" s="2"/>
      <c r="K13" s="2"/>
      <c r="L13" s="2"/>
      <c r="M13" s="2"/>
      <c r="N13" s="2"/>
      <c r="O13" s="2"/>
      <c r="P13" s="2"/>
    </row>
    <row r="14" spans="1:16" x14ac:dyDescent="0.25">
      <c r="A14" s="86">
        <v>42744</v>
      </c>
      <c r="B14" s="87">
        <v>119.11</v>
      </c>
      <c r="C14" s="87">
        <v>826.01</v>
      </c>
      <c r="D14" s="2">
        <v>22.94</v>
      </c>
      <c r="E14" s="2"/>
      <c r="F14" s="2"/>
      <c r="G14" s="2"/>
      <c r="H14" s="2"/>
      <c r="I14" s="2"/>
      <c r="J14" s="2"/>
      <c r="K14" s="2"/>
      <c r="L14" s="2"/>
      <c r="M14" s="2"/>
      <c r="N14" s="2"/>
      <c r="O14" s="2"/>
      <c r="P14" s="2"/>
    </row>
    <row r="15" spans="1:16" x14ac:dyDescent="0.25">
      <c r="A15" s="86">
        <v>42745</v>
      </c>
      <c r="B15" s="87">
        <v>119.75</v>
      </c>
      <c r="C15" s="87">
        <v>829.86</v>
      </c>
      <c r="D15" s="2">
        <v>23.07</v>
      </c>
      <c r="E15" s="2"/>
      <c r="F15" s="2"/>
      <c r="G15" s="2"/>
      <c r="H15" s="2"/>
      <c r="I15" s="2"/>
      <c r="J15" s="2"/>
      <c r="K15" s="2"/>
      <c r="L15" s="2"/>
      <c r="M15" s="2"/>
      <c r="N15" s="2"/>
      <c r="O15" s="2"/>
      <c r="P15" s="2"/>
    </row>
    <row r="16" spans="1:16" x14ac:dyDescent="0.25">
      <c r="A16" s="86">
        <v>42746</v>
      </c>
      <c r="B16" s="87">
        <v>119.25</v>
      </c>
      <c r="C16" s="87">
        <v>829.53</v>
      </c>
      <c r="D16" s="2">
        <v>22.92</v>
      </c>
      <c r="E16" s="2"/>
      <c r="F16" s="2"/>
      <c r="G16" s="2"/>
      <c r="H16" s="2"/>
      <c r="I16" s="2"/>
      <c r="J16" s="2"/>
      <c r="K16" s="2"/>
      <c r="L16" s="2"/>
      <c r="M16" s="2"/>
      <c r="N16" s="2"/>
      <c r="O16" s="2"/>
      <c r="P16" s="2"/>
    </row>
    <row r="17" spans="1:16" x14ac:dyDescent="0.25">
      <c r="A17" s="86">
        <v>42747</v>
      </c>
      <c r="B17" s="87">
        <v>119.04</v>
      </c>
      <c r="C17" s="87">
        <v>830.94</v>
      </c>
      <c r="D17" s="2">
        <v>23.01</v>
      </c>
      <c r="E17" s="2"/>
      <c r="F17" s="2"/>
      <c r="G17" s="2"/>
      <c r="H17" s="2"/>
      <c r="I17" s="2"/>
      <c r="J17" s="2"/>
      <c r="K17" s="2"/>
      <c r="L17" s="2"/>
      <c r="M17" s="2"/>
      <c r="N17" s="2"/>
      <c r="O17" s="2"/>
      <c r="P17" s="2"/>
    </row>
    <row r="18" spans="1:16" x14ac:dyDescent="0.25">
      <c r="A18" s="86">
        <v>42748</v>
      </c>
      <c r="B18" s="87">
        <v>120</v>
      </c>
      <c r="C18" s="87">
        <v>827.46</v>
      </c>
      <c r="D18" s="2">
        <v>22.05</v>
      </c>
      <c r="E18" s="2"/>
      <c r="F18" s="2"/>
      <c r="G18" s="2"/>
      <c r="H18" s="2"/>
      <c r="I18" s="2"/>
      <c r="J18" s="2"/>
      <c r="K18" s="2"/>
      <c r="L18" s="2"/>
      <c r="M18" s="2"/>
      <c r="N18" s="2"/>
      <c r="O18" s="2"/>
      <c r="P18" s="2"/>
    </row>
    <row r="19" spans="1:16" x14ac:dyDescent="0.25">
      <c r="A19" s="86">
        <v>42752</v>
      </c>
      <c r="B19" s="87">
        <v>119.99</v>
      </c>
      <c r="C19" s="87">
        <v>829.02</v>
      </c>
      <c r="D19" s="2">
        <v>22.63</v>
      </c>
      <c r="E19" s="2"/>
      <c r="F19" s="2"/>
      <c r="G19" s="2"/>
      <c r="H19" s="2"/>
      <c r="I19" s="2"/>
      <c r="J19" s="2"/>
      <c r="K19" s="2"/>
      <c r="L19" s="2"/>
      <c r="M19" s="2"/>
      <c r="N19" s="2"/>
      <c r="O19" s="2"/>
      <c r="P19" s="2"/>
    </row>
    <row r="20" spans="1:16" x14ac:dyDescent="0.25">
      <c r="A20" s="86">
        <v>42753</v>
      </c>
      <c r="B20" s="87">
        <v>119.78</v>
      </c>
      <c r="C20" s="87">
        <v>824.37</v>
      </c>
      <c r="D20" s="2">
        <v>22.53</v>
      </c>
      <c r="E20" s="2"/>
      <c r="F20" s="2"/>
      <c r="G20" s="2"/>
      <c r="H20" s="2"/>
      <c r="I20" s="2"/>
      <c r="J20" s="2"/>
      <c r="K20" s="2"/>
      <c r="L20" s="2"/>
      <c r="M20" s="2"/>
      <c r="N20" s="2"/>
      <c r="O20" s="2"/>
      <c r="P20" s="2"/>
    </row>
    <row r="21" spans="1:16" x14ac:dyDescent="0.25">
      <c r="A21" s="86">
        <v>42754</v>
      </c>
      <c r="B21" s="87">
        <v>120</v>
      </c>
      <c r="C21" s="87">
        <v>828.17</v>
      </c>
      <c r="D21" s="2">
        <v>22.64</v>
      </c>
      <c r="E21" s="2"/>
      <c r="F21" s="2"/>
      <c r="G21" s="2"/>
      <c r="H21" s="2"/>
      <c r="I21" s="2"/>
      <c r="J21" s="2"/>
      <c r="K21" s="2"/>
      <c r="L21" s="2"/>
      <c r="M21" s="2"/>
      <c r="N21" s="2"/>
      <c r="O21" s="2"/>
      <c r="P21" s="2"/>
    </row>
    <row r="22" spans="1:16" x14ac:dyDescent="0.25">
      <c r="A22" s="86">
        <v>42755</v>
      </c>
      <c r="B22" s="87">
        <v>120.08</v>
      </c>
      <c r="C22" s="87">
        <v>844.43</v>
      </c>
      <c r="D22" s="2">
        <v>22.56</v>
      </c>
      <c r="E22" s="2"/>
      <c r="F22" s="2"/>
      <c r="G22" s="2"/>
      <c r="H22" s="2"/>
      <c r="I22" s="2"/>
      <c r="J22" s="2"/>
      <c r="K22" s="2"/>
      <c r="L22" s="2"/>
      <c r="M22" s="2"/>
      <c r="N22" s="2"/>
      <c r="O22" s="2"/>
      <c r="P22" s="2"/>
    </row>
    <row r="23" spans="1:16" x14ac:dyDescent="0.25">
      <c r="A23" s="86">
        <v>42758</v>
      </c>
      <c r="B23" s="87">
        <v>119.97</v>
      </c>
      <c r="C23" s="87">
        <v>849.53</v>
      </c>
      <c r="D23" s="2">
        <v>22.95</v>
      </c>
      <c r="E23" s="2"/>
      <c r="F23" s="2"/>
      <c r="G23" s="2"/>
      <c r="H23" s="2"/>
      <c r="I23" s="2"/>
      <c r="J23" s="2"/>
      <c r="K23" s="2"/>
      <c r="L23" s="2"/>
      <c r="M23" s="2"/>
      <c r="N23" s="2"/>
      <c r="O23" s="2"/>
      <c r="P23" s="2"/>
    </row>
    <row r="24" spans="1:16" x14ac:dyDescent="0.25">
      <c r="A24" s="86">
        <v>42759</v>
      </c>
      <c r="B24" s="87">
        <v>121.88</v>
      </c>
      <c r="C24" s="87">
        <v>858.45</v>
      </c>
      <c r="D24" s="2">
        <v>23.37</v>
      </c>
      <c r="E24" s="2"/>
      <c r="F24" s="2"/>
      <c r="G24" s="2"/>
      <c r="H24" s="2"/>
      <c r="I24" s="2"/>
      <c r="J24" s="2"/>
      <c r="K24" s="2"/>
      <c r="L24" s="2"/>
      <c r="M24" s="2"/>
      <c r="N24" s="2"/>
      <c r="O24" s="2"/>
      <c r="P24" s="2"/>
    </row>
    <row r="25" spans="1:16" x14ac:dyDescent="0.25">
      <c r="A25" s="86">
        <v>42760</v>
      </c>
      <c r="B25" s="87">
        <v>121.94</v>
      </c>
      <c r="C25" s="87">
        <v>856.98</v>
      </c>
      <c r="D25" s="2">
        <v>23.44</v>
      </c>
      <c r="E25" s="2"/>
      <c r="F25" s="2"/>
      <c r="G25" s="2"/>
      <c r="H25" s="2"/>
      <c r="I25" s="2"/>
      <c r="J25" s="2"/>
      <c r="K25" s="2"/>
      <c r="L25" s="2"/>
      <c r="M25" s="2"/>
      <c r="N25" s="2"/>
      <c r="O25" s="2"/>
      <c r="P25" s="2"/>
    </row>
    <row r="26" spans="1:16" x14ac:dyDescent="0.25">
      <c r="A26" s="86">
        <v>42761</v>
      </c>
      <c r="B26" s="87">
        <v>121.95</v>
      </c>
      <c r="C26" s="87">
        <v>845.03</v>
      </c>
      <c r="D26" s="2">
        <v>23.36</v>
      </c>
      <c r="E26" s="2"/>
      <c r="F26" s="2"/>
      <c r="G26" s="2"/>
      <c r="H26" s="2"/>
      <c r="I26" s="2"/>
      <c r="J26" s="2"/>
      <c r="K26" s="2"/>
      <c r="L26" s="2"/>
      <c r="M26" s="2"/>
      <c r="N26" s="2"/>
      <c r="O26" s="2"/>
      <c r="P26" s="2"/>
    </row>
    <row r="27" spans="1:16" x14ac:dyDescent="0.25">
      <c r="A27" s="86">
        <v>42762</v>
      </c>
      <c r="B27" s="87">
        <v>121.63</v>
      </c>
      <c r="C27" s="87">
        <v>823.83</v>
      </c>
      <c r="D27" s="2">
        <v>22.95</v>
      </c>
      <c r="E27" s="2"/>
      <c r="F27" s="2"/>
      <c r="G27" s="2"/>
      <c r="H27" s="2"/>
      <c r="I27" s="2"/>
      <c r="J27" s="2"/>
      <c r="K27" s="2"/>
      <c r="L27" s="2"/>
      <c r="M27" s="2"/>
      <c r="N27" s="2"/>
      <c r="O27" s="2"/>
      <c r="P27" s="2"/>
    </row>
    <row r="28" spans="1:16" x14ac:dyDescent="0.25">
      <c r="A28" s="86">
        <v>42765</v>
      </c>
      <c r="B28" s="87">
        <v>121.35</v>
      </c>
      <c r="C28" s="87">
        <v>820.19</v>
      </c>
      <c r="D28" s="2">
        <v>22.64</v>
      </c>
      <c r="E28" s="2"/>
      <c r="F28" s="2"/>
      <c r="G28" s="2"/>
      <c r="H28" s="2"/>
      <c r="I28" s="2"/>
      <c r="J28" s="2"/>
      <c r="K28" s="2"/>
      <c r="L28" s="2"/>
      <c r="M28" s="2"/>
      <c r="N28" s="2"/>
      <c r="O28" s="2"/>
      <c r="P28" s="2"/>
    </row>
    <row r="29" spans="1:16" x14ac:dyDescent="0.25">
      <c r="A29" s="86">
        <v>42766</v>
      </c>
      <c r="B29" s="87">
        <v>128.75</v>
      </c>
      <c r="C29" s="87">
        <v>815.24</v>
      </c>
      <c r="D29" s="2">
        <v>22.89</v>
      </c>
      <c r="E29" s="2"/>
      <c r="F29" s="2"/>
      <c r="G29" s="2"/>
      <c r="H29" s="2"/>
      <c r="I29" s="2"/>
      <c r="J29" s="2"/>
      <c r="K29" s="2"/>
      <c r="L29" s="2"/>
      <c r="M29" s="2"/>
      <c r="N29" s="2"/>
      <c r="O29" s="2"/>
      <c r="P29" s="2"/>
    </row>
    <row r="30" spans="1:16" x14ac:dyDescent="0.25">
      <c r="A30" s="86">
        <v>42767</v>
      </c>
      <c r="B30" s="87">
        <v>128.53</v>
      </c>
      <c r="C30" s="87">
        <v>818.26</v>
      </c>
      <c r="D30" s="2">
        <v>22.72</v>
      </c>
      <c r="E30" s="2"/>
      <c r="F30" s="2"/>
      <c r="G30" s="2"/>
      <c r="H30" s="2"/>
      <c r="I30" s="2"/>
      <c r="J30" s="2"/>
      <c r="K30" s="2"/>
      <c r="L30" s="2"/>
      <c r="M30" s="2"/>
      <c r="N30" s="2"/>
      <c r="O30" s="2"/>
      <c r="P30" s="2"/>
    </row>
    <row r="31" spans="1:16" x14ac:dyDescent="0.25">
      <c r="A31" s="86">
        <v>42768</v>
      </c>
      <c r="B31" s="87">
        <v>129.08000000000001</v>
      </c>
      <c r="C31" s="87">
        <v>820.13</v>
      </c>
      <c r="D31" s="2">
        <v>23.29</v>
      </c>
      <c r="E31" s="2"/>
      <c r="F31" s="2"/>
      <c r="G31" s="2"/>
      <c r="H31" s="2"/>
      <c r="I31" s="2"/>
      <c r="J31" s="2"/>
      <c r="K31" s="2"/>
      <c r="L31" s="2"/>
      <c r="M31" s="2"/>
      <c r="N31" s="2"/>
      <c r="O31" s="2"/>
      <c r="P31" s="2"/>
    </row>
    <row r="32" spans="1:16" x14ac:dyDescent="0.25">
      <c r="A32" s="86">
        <v>42769</v>
      </c>
      <c r="B32" s="87">
        <v>130.29</v>
      </c>
      <c r="C32" s="87">
        <v>821.62</v>
      </c>
      <c r="D32" s="2">
        <v>23.12</v>
      </c>
      <c r="E32" s="2"/>
      <c r="F32" s="2"/>
      <c r="G32" s="2"/>
      <c r="H32" s="2"/>
      <c r="I32" s="2"/>
      <c r="J32" s="2"/>
      <c r="K32" s="2"/>
      <c r="L32" s="2"/>
      <c r="M32" s="2"/>
      <c r="N32" s="2"/>
      <c r="O32" s="2"/>
      <c r="P32" s="2"/>
    </row>
    <row r="33" spans="1:16" x14ac:dyDescent="0.25">
      <c r="A33" s="86">
        <v>42772</v>
      </c>
      <c r="B33" s="87">
        <v>131.53</v>
      </c>
      <c r="C33" s="87">
        <v>829.23</v>
      </c>
      <c r="D33" s="2">
        <v>22.9</v>
      </c>
      <c r="E33" s="2"/>
      <c r="F33" s="2"/>
      <c r="G33" s="2"/>
      <c r="H33" s="2"/>
      <c r="I33" s="2"/>
      <c r="J33" s="2"/>
      <c r="K33" s="2"/>
      <c r="L33" s="2"/>
      <c r="M33" s="2"/>
      <c r="N33" s="2"/>
      <c r="O33" s="2"/>
      <c r="P33" s="2"/>
    </row>
    <row r="34" spans="1:16" x14ac:dyDescent="0.25">
      <c r="A34" s="86">
        <v>42773</v>
      </c>
      <c r="B34" s="87">
        <v>132.04</v>
      </c>
      <c r="C34" s="87">
        <v>829.88</v>
      </c>
      <c r="D34" s="2">
        <v>22.67</v>
      </c>
      <c r="E34" s="2"/>
      <c r="F34" s="2"/>
      <c r="G34" s="2"/>
      <c r="H34" s="2"/>
      <c r="I34" s="2"/>
      <c r="J34" s="2"/>
      <c r="K34" s="2"/>
      <c r="L34" s="2"/>
      <c r="M34" s="2"/>
      <c r="N34" s="2"/>
      <c r="O34" s="2"/>
      <c r="P34" s="2"/>
    </row>
    <row r="35" spans="1:16" x14ac:dyDescent="0.25">
      <c r="A35" s="86">
        <v>42774</v>
      </c>
      <c r="B35" s="87">
        <v>132.41999999999999</v>
      </c>
      <c r="C35" s="87">
        <v>830.06</v>
      </c>
      <c r="D35" s="2">
        <v>23.12</v>
      </c>
      <c r="E35" s="2"/>
      <c r="F35" s="2"/>
      <c r="G35" s="2"/>
      <c r="H35" s="2"/>
      <c r="I35" s="2"/>
      <c r="J35" s="2"/>
      <c r="K35" s="2"/>
      <c r="L35" s="2"/>
      <c r="M35" s="2"/>
      <c r="N35" s="2"/>
      <c r="O35" s="2"/>
      <c r="P35" s="2"/>
    </row>
    <row r="36" spans="1:16" x14ac:dyDescent="0.25">
      <c r="A36" s="86">
        <v>42775</v>
      </c>
      <c r="B36" s="87">
        <v>132.12</v>
      </c>
      <c r="C36" s="87">
        <v>834.85</v>
      </c>
      <c r="D36" s="2">
        <v>23.08</v>
      </c>
      <c r="E36" s="2"/>
      <c r="F36" s="2"/>
      <c r="G36" s="2"/>
      <c r="H36" s="2"/>
      <c r="I36" s="2"/>
      <c r="J36" s="2"/>
      <c r="K36" s="2"/>
      <c r="L36" s="2"/>
      <c r="M36" s="2"/>
      <c r="N36" s="2"/>
      <c r="O36" s="2"/>
      <c r="P36" s="2"/>
    </row>
    <row r="37" spans="1:16" x14ac:dyDescent="0.25">
      <c r="A37" s="86">
        <v>42776</v>
      </c>
      <c r="B37" s="87">
        <v>133.29</v>
      </c>
      <c r="C37" s="87">
        <v>838.96</v>
      </c>
      <c r="D37" s="2">
        <v>23.4</v>
      </c>
      <c r="E37" s="2"/>
      <c r="F37" s="2"/>
      <c r="G37" s="2"/>
      <c r="H37" s="2"/>
      <c r="I37" s="2"/>
      <c r="J37" s="2"/>
      <c r="K37" s="2"/>
      <c r="L37" s="2"/>
      <c r="M37" s="2"/>
      <c r="N37" s="2"/>
      <c r="O37" s="2"/>
      <c r="P37" s="2"/>
    </row>
    <row r="38" spans="1:16" x14ac:dyDescent="0.25">
      <c r="A38" s="86">
        <v>42779</v>
      </c>
      <c r="B38" s="87">
        <v>135.02000000000001</v>
      </c>
      <c r="C38" s="87">
        <v>840.03</v>
      </c>
      <c r="D38" s="2">
        <v>24.06</v>
      </c>
      <c r="E38" s="2"/>
      <c r="F38" s="2"/>
      <c r="G38" s="2"/>
      <c r="H38" s="2"/>
      <c r="I38" s="2"/>
      <c r="J38" s="2"/>
      <c r="K38" s="2"/>
      <c r="L38" s="2"/>
      <c r="M38" s="2"/>
      <c r="N38" s="2"/>
      <c r="O38" s="2"/>
      <c r="P38" s="2"/>
    </row>
    <row r="39" spans="1:16" x14ac:dyDescent="0.25">
      <c r="A39" s="86">
        <v>42780</v>
      </c>
      <c r="B39" s="87">
        <v>135.51</v>
      </c>
      <c r="C39" s="87">
        <v>837.32</v>
      </c>
      <c r="D39" s="2">
        <v>24.58</v>
      </c>
      <c r="E39" s="2"/>
      <c r="F39" s="2"/>
      <c r="G39" s="2"/>
      <c r="H39" s="2"/>
      <c r="I39" s="2"/>
      <c r="J39" s="2"/>
      <c r="K39" s="2"/>
      <c r="L39" s="2"/>
      <c r="M39" s="2"/>
      <c r="N39" s="2"/>
      <c r="O39" s="2"/>
      <c r="P39" s="2"/>
    </row>
    <row r="40" spans="1:16" x14ac:dyDescent="0.25">
      <c r="A40" s="86">
        <v>42781</v>
      </c>
      <c r="B40" s="87">
        <v>135.34</v>
      </c>
      <c r="C40" s="87">
        <v>842.17</v>
      </c>
      <c r="D40" s="2">
        <v>24.58</v>
      </c>
      <c r="E40" s="2"/>
      <c r="F40" s="2"/>
      <c r="G40" s="2"/>
      <c r="H40" s="2"/>
      <c r="I40" s="2"/>
      <c r="J40" s="2"/>
      <c r="K40" s="2"/>
      <c r="L40" s="2"/>
      <c r="M40" s="2"/>
      <c r="N40" s="2"/>
      <c r="O40" s="2"/>
      <c r="P40" s="2"/>
    </row>
    <row r="41" spans="1:16" x14ac:dyDescent="0.25">
      <c r="A41" s="86">
        <v>42782</v>
      </c>
      <c r="B41" s="87">
        <v>135.72</v>
      </c>
      <c r="C41" s="87">
        <v>846.55</v>
      </c>
      <c r="D41" s="2">
        <v>24.52</v>
      </c>
      <c r="E41" s="2"/>
      <c r="F41" s="2"/>
      <c r="G41" s="2"/>
      <c r="H41" s="2"/>
      <c r="I41" s="2"/>
      <c r="J41" s="2"/>
      <c r="K41" s="2"/>
      <c r="L41" s="2"/>
      <c r="M41" s="2"/>
      <c r="N41" s="2"/>
      <c r="O41" s="2"/>
      <c r="P41" s="2"/>
    </row>
    <row r="42" spans="1:16" x14ac:dyDescent="0.25">
      <c r="A42" s="86">
        <v>42783</v>
      </c>
      <c r="B42" s="87">
        <v>136.69999999999999</v>
      </c>
      <c r="C42" s="87">
        <v>849.27</v>
      </c>
      <c r="D42" s="2">
        <v>24.78</v>
      </c>
      <c r="E42" s="2"/>
      <c r="F42" s="2"/>
      <c r="G42" s="2"/>
      <c r="H42" s="2"/>
      <c r="I42" s="2"/>
      <c r="J42" s="2"/>
      <c r="K42" s="2"/>
      <c r="L42" s="2"/>
      <c r="M42" s="2"/>
      <c r="N42" s="2"/>
      <c r="O42" s="2"/>
      <c r="P42" s="2"/>
    </row>
    <row r="43" spans="1:16" x14ac:dyDescent="0.25">
      <c r="A43" s="86">
        <v>42787</v>
      </c>
      <c r="B43" s="87">
        <v>137.11000000000001</v>
      </c>
      <c r="C43" s="87">
        <v>851.36</v>
      </c>
      <c r="D43" s="2">
        <v>24.79</v>
      </c>
      <c r="E43" s="2"/>
      <c r="F43" s="2"/>
      <c r="G43" s="2"/>
      <c r="H43" s="2"/>
      <c r="I43" s="2"/>
      <c r="J43" s="2"/>
      <c r="K43" s="2"/>
      <c r="L43" s="2"/>
      <c r="M43" s="2"/>
      <c r="N43" s="2"/>
      <c r="O43" s="2"/>
      <c r="P43" s="2"/>
    </row>
    <row r="44" spans="1:16" x14ac:dyDescent="0.25">
      <c r="A44" s="86">
        <v>42788</v>
      </c>
      <c r="B44" s="87">
        <v>136.53</v>
      </c>
      <c r="C44" s="87">
        <v>851</v>
      </c>
      <c r="D44" s="2">
        <v>24.58</v>
      </c>
      <c r="E44" s="2"/>
      <c r="F44" s="2"/>
      <c r="G44" s="2"/>
      <c r="H44" s="2"/>
      <c r="I44" s="2"/>
      <c r="J44" s="2"/>
      <c r="K44" s="2"/>
      <c r="L44" s="2"/>
      <c r="M44" s="2"/>
      <c r="N44" s="2"/>
      <c r="O44" s="2"/>
      <c r="P44" s="2"/>
    </row>
    <row r="45" spans="1:16" x14ac:dyDescent="0.25">
      <c r="A45" s="86">
        <v>42789</v>
      </c>
      <c r="B45" s="87">
        <v>136.66</v>
      </c>
      <c r="C45" s="87">
        <v>847.81</v>
      </c>
      <c r="D45" s="2">
        <v>24.23</v>
      </c>
      <c r="E45" s="2"/>
      <c r="F45" s="2"/>
      <c r="G45" s="2"/>
      <c r="H45" s="2"/>
      <c r="I45" s="2"/>
      <c r="J45" s="2"/>
      <c r="K45" s="2"/>
      <c r="L45" s="2"/>
      <c r="M45" s="2"/>
      <c r="N45" s="2"/>
      <c r="O45" s="2"/>
      <c r="P45" s="2"/>
    </row>
    <row r="46" spans="1:16" x14ac:dyDescent="0.25">
      <c r="A46" s="86">
        <v>42790</v>
      </c>
      <c r="B46" s="87">
        <v>136.93</v>
      </c>
      <c r="C46" s="87">
        <v>849.67</v>
      </c>
      <c r="D46" s="2">
        <v>24.57</v>
      </c>
      <c r="E46" s="2"/>
      <c r="F46" s="2"/>
      <c r="G46" s="2"/>
      <c r="H46" s="2"/>
      <c r="I46" s="2"/>
      <c r="J46" s="2"/>
      <c r="K46" s="2"/>
      <c r="L46" s="2"/>
      <c r="M46" s="2"/>
      <c r="N46" s="2"/>
      <c r="O46" s="2"/>
      <c r="P46" s="2"/>
    </row>
    <row r="47" spans="1:16" x14ac:dyDescent="0.25">
      <c r="A47" s="86">
        <v>42793</v>
      </c>
      <c r="B47" s="87">
        <v>136.99</v>
      </c>
      <c r="C47" s="87">
        <v>844.93</v>
      </c>
      <c r="D47" s="2">
        <v>24.68</v>
      </c>
      <c r="E47" s="2"/>
      <c r="F47" s="2"/>
      <c r="G47" s="2"/>
      <c r="H47" s="2"/>
      <c r="I47" s="2"/>
      <c r="J47" s="2"/>
      <c r="K47" s="2"/>
      <c r="L47" s="2"/>
      <c r="M47" s="2"/>
      <c r="N47" s="2"/>
      <c r="O47" s="2"/>
      <c r="P47" s="2"/>
    </row>
    <row r="48" spans="1:16" x14ac:dyDescent="0.25">
      <c r="A48" s="86">
        <v>42794</v>
      </c>
      <c r="B48" s="87">
        <v>139.79</v>
      </c>
      <c r="C48" s="87">
        <v>856.75</v>
      </c>
      <c r="D48" s="2">
        <v>25.5</v>
      </c>
      <c r="E48" s="2"/>
      <c r="F48" s="2"/>
      <c r="G48" s="2"/>
      <c r="H48" s="2"/>
      <c r="I48" s="2"/>
      <c r="J48" s="2"/>
      <c r="K48" s="2"/>
      <c r="L48" s="2"/>
      <c r="M48" s="2"/>
      <c r="N48" s="2"/>
      <c r="O48" s="2"/>
      <c r="P48" s="2"/>
    </row>
    <row r="49" spans="1:16" x14ac:dyDescent="0.25">
      <c r="A49" s="86">
        <v>42795</v>
      </c>
      <c r="B49" s="87">
        <v>138.96</v>
      </c>
      <c r="C49" s="87">
        <v>849.85</v>
      </c>
      <c r="D49" s="2">
        <v>25.23</v>
      </c>
      <c r="E49" s="2"/>
      <c r="F49" s="2"/>
      <c r="G49" s="2"/>
      <c r="H49" s="2"/>
      <c r="I49" s="2"/>
      <c r="J49" s="2"/>
      <c r="K49" s="2"/>
      <c r="L49" s="2"/>
      <c r="M49" s="2"/>
      <c r="N49" s="2"/>
      <c r="O49" s="2"/>
      <c r="P49" s="2"/>
    </row>
    <row r="50" spans="1:16" x14ac:dyDescent="0.25">
      <c r="A50" s="86">
        <v>42796</v>
      </c>
      <c r="B50" s="87">
        <v>139.78</v>
      </c>
      <c r="C50" s="87">
        <v>849.08</v>
      </c>
      <c r="D50" s="2">
        <v>25.44</v>
      </c>
      <c r="E50" s="2"/>
      <c r="F50" s="2"/>
      <c r="G50" s="2"/>
      <c r="H50" s="2"/>
      <c r="I50" s="2"/>
      <c r="J50" s="2"/>
      <c r="K50" s="2"/>
      <c r="L50" s="2"/>
      <c r="M50" s="2"/>
      <c r="N50" s="2"/>
      <c r="O50" s="2"/>
      <c r="P50" s="2"/>
    </row>
    <row r="51" spans="1:16" x14ac:dyDescent="0.25">
      <c r="A51" s="86">
        <v>42797</v>
      </c>
      <c r="B51" s="87">
        <v>139.34</v>
      </c>
      <c r="C51" s="87">
        <v>847.27</v>
      </c>
      <c r="D51" s="2">
        <v>25.25</v>
      </c>
      <c r="E51" s="2"/>
      <c r="F51" s="2"/>
      <c r="G51" s="2"/>
      <c r="H51" s="2"/>
      <c r="I51" s="2"/>
      <c r="J51" s="2"/>
      <c r="K51" s="2"/>
      <c r="L51" s="2"/>
      <c r="M51" s="2"/>
      <c r="N51" s="2"/>
      <c r="O51" s="2"/>
      <c r="P51" s="2"/>
    </row>
    <row r="52" spans="1:16" x14ac:dyDescent="0.25">
      <c r="A52" s="86">
        <v>42800</v>
      </c>
      <c r="B52" s="87">
        <v>139.52000000000001</v>
      </c>
      <c r="C52" s="87">
        <v>851.15</v>
      </c>
      <c r="D52" s="2">
        <v>25.21</v>
      </c>
      <c r="E52" s="2"/>
      <c r="F52" s="2"/>
      <c r="G52" s="2"/>
      <c r="H52" s="2"/>
      <c r="I52" s="2"/>
      <c r="J52" s="2"/>
      <c r="K52" s="2"/>
      <c r="L52" s="2"/>
      <c r="M52" s="2"/>
      <c r="N52" s="2"/>
      <c r="O52" s="2"/>
      <c r="P52" s="2"/>
    </row>
    <row r="53" spans="1:16" x14ac:dyDescent="0.25">
      <c r="A53" s="86">
        <v>42801</v>
      </c>
      <c r="B53" s="87">
        <v>139</v>
      </c>
      <c r="C53" s="87">
        <v>853.64</v>
      </c>
      <c r="D53" s="2">
        <v>25.26</v>
      </c>
      <c r="E53" s="2"/>
      <c r="F53" s="2"/>
      <c r="G53" s="2"/>
      <c r="H53" s="2"/>
      <c r="I53" s="2"/>
      <c r="J53" s="2"/>
      <c r="K53" s="2"/>
      <c r="L53" s="2"/>
      <c r="M53" s="2"/>
      <c r="N53" s="2"/>
      <c r="O53" s="2"/>
      <c r="P53" s="2"/>
    </row>
    <row r="54" spans="1:16" x14ac:dyDescent="0.25">
      <c r="A54" s="86">
        <v>42802</v>
      </c>
      <c r="B54" s="87">
        <v>138.68</v>
      </c>
      <c r="C54" s="87">
        <v>857.84</v>
      </c>
      <c r="D54" s="2">
        <v>25.35</v>
      </c>
      <c r="E54" s="2"/>
      <c r="F54" s="2"/>
      <c r="G54" s="2"/>
      <c r="H54" s="2"/>
      <c r="I54" s="2"/>
      <c r="J54" s="2"/>
      <c r="K54" s="2"/>
      <c r="L54" s="2"/>
      <c r="M54" s="2"/>
      <c r="N54" s="2"/>
      <c r="O54" s="2"/>
      <c r="P54" s="2"/>
    </row>
    <row r="55" spans="1:16" x14ac:dyDescent="0.25">
      <c r="A55" s="86">
        <v>42803</v>
      </c>
      <c r="B55" s="87">
        <v>139.13999999999999</v>
      </c>
      <c r="C55" s="87">
        <v>861.4</v>
      </c>
      <c r="D55" s="2">
        <v>25.31</v>
      </c>
      <c r="E55" s="2"/>
      <c r="F55" s="2"/>
      <c r="G55" s="2"/>
      <c r="H55" s="2"/>
      <c r="I55" s="2"/>
      <c r="J55" s="2"/>
      <c r="K55" s="2"/>
      <c r="L55" s="2"/>
      <c r="M55" s="2"/>
      <c r="N55" s="2"/>
      <c r="O55" s="2"/>
      <c r="P55" s="2"/>
    </row>
    <row r="56" spans="1:16" x14ac:dyDescent="0.25">
      <c r="A56" s="86">
        <v>42804</v>
      </c>
      <c r="B56" s="87">
        <v>139.19999999999999</v>
      </c>
      <c r="C56" s="87">
        <v>864.58</v>
      </c>
      <c r="D56" s="2">
        <v>25.3</v>
      </c>
      <c r="E56" s="2"/>
      <c r="F56" s="2"/>
      <c r="G56" s="2"/>
      <c r="H56" s="2"/>
      <c r="I56" s="2"/>
      <c r="J56" s="2"/>
      <c r="K56" s="2"/>
      <c r="L56" s="2"/>
      <c r="M56" s="2"/>
      <c r="N56" s="2"/>
      <c r="O56" s="2"/>
      <c r="P56" s="2"/>
    </row>
    <row r="57" spans="1:16" x14ac:dyDescent="0.25">
      <c r="A57" s="86">
        <v>42807</v>
      </c>
      <c r="B57" s="87">
        <v>138.99</v>
      </c>
      <c r="C57" s="87">
        <v>865.91</v>
      </c>
      <c r="D57" s="2">
        <v>25.32</v>
      </c>
      <c r="E57" s="2"/>
      <c r="F57" s="2"/>
      <c r="G57" s="2"/>
      <c r="H57" s="2"/>
      <c r="I57" s="2"/>
      <c r="J57" s="2"/>
      <c r="K57" s="2"/>
      <c r="L57" s="2"/>
      <c r="M57" s="2"/>
      <c r="N57" s="2"/>
      <c r="O57" s="2"/>
      <c r="P57" s="2"/>
    </row>
    <row r="58" spans="1:16" x14ac:dyDescent="0.25">
      <c r="A58" s="86">
        <v>42808</v>
      </c>
      <c r="B58" s="87">
        <v>140.46</v>
      </c>
      <c r="C58" s="87">
        <v>868.39</v>
      </c>
      <c r="D58" s="2">
        <v>25.18</v>
      </c>
      <c r="E58" s="2"/>
      <c r="F58" s="2"/>
      <c r="G58" s="2"/>
      <c r="H58" s="2"/>
      <c r="I58" s="2"/>
      <c r="J58" s="2"/>
      <c r="K58" s="2"/>
      <c r="L58" s="2"/>
      <c r="M58" s="2"/>
      <c r="N58" s="2"/>
      <c r="O58" s="2"/>
      <c r="P58" s="2"/>
    </row>
    <row r="59" spans="1:16" x14ac:dyDescent="0.25">
      <c r="A59" s="86">
        <v>42809</v>
      </c>
      <c r="B59" s="87">
        <v>140.69</v>
      </c>
      <c r="C59" s="87">
        <v>870</v>
      </c>
      <c r="D59" s="2">
        <v>25.22</v>
      </c>
      <c r="E59" s="2"/>
      <c r="F59" s="2"/>
      <c r="G59" s="2"/>
      <c r="H59" s="2"/>
      <c r="I59" s="2"/>
      <c r="J59" s="2"/>
      <c r="K59" s="2"/>
      <c r="L59" s="2"/>
      <c r="M59" s="2"/>
      <c r="N59" s="2"/>
      <c r="O59" s="2"/>
      <c r="P59" s="2"/>
    </row>
    <row r="60" spans="1:16" x14ac:dyDescent="0.25">
      <c r="A60" s="86">
        <v>42810</v>
      </c>
      <c r="B60" s="87">
        <v>139.99</v>
      </c>
      <c r="C60" s="87">
        <v>872.37</v>
      </c>
      <c r="D60" s="2">
        <v>24.86</v>
      </c>
      <c r="E60" s="2"/>
      <c r="F60" s="2"/>
      <c r="G60" s="2"/>
      <c r="H60" s="2"/>
      <c r="I60" s="2"/>
      <c r="J60" s="2"/>
      <c r="K60" s="2"/>
      <c r="L60" s="2"/>
      <c r="M60" s="2"/>
      <c r="N60" s="2"/>
      <c r="O60" s="2"/>
      <c r="P60" s="2"/>
    </row>
    <row r="61" spans="1:16" x14ac:dyDescent="0.25">
      <c r="A61" s="86">
        <v>42811</v>
      </c>
      <c r="B61" s="87">
        <v>141.46</v>
      </c>
      <c r="C61" s="87">
        <v>867.91</v>
      </c>
      <c r="D61" s="2">
        <v>24.44</v>
      </c>
      <c r="E61" s="2"/>
      <c r="F61" s="2"/>
      <c r="G61" s="2"/>
      <c r="H61" s="2"/>
      <c r="I61" s="2"/>
      <c r="J61" s="2"/>
      <c r="K61" s="2"/>
      <c r="L61" s="2"/>
      <c r="M61" s="2"/>
      <c r="N61" s="2"/>
      <c r="O61" s="2"/>
      <c r="P61" s="2"/>
    </row>
    <row r="62" spans="1:16" x14ac:dyDescent="0.25">
      <c r="A62" s="86">
        <v>42814</v>
      </c>
      <c r="B62" s="87">
        <v>139.84</v>
      </c>
      <c r="C62" s="87">
        <v>850.14</v>
      </c>
      <c r="D62" s="2">
        <v>23.02</v>
      </c>
      <c r="E62" s="2"/>
      <c r="F62" s="2"/>
      <c r="G62" s="2"/>
      <c r="H62" s="2"/>
      <c r="I62" s="2"/>
      <c r="J62" s="2"/>
      <c r="K62" s="2"/>
      <c r="L62" s="2"/>
      <c r="M62" s="2"/>
      <c r="N62" s="2"/>
      <c r="O62" s="2"/>
      <c r="P62" s="2"/>
    </row>
    <row r="63" spans="1:16" x14ac:dyDescent="0.25">
      <c r="A63" s="86">
        <v>42815</v>
      </c>
      <c r="B63" s="87">
        <v>141.41999999999999</v>
      </c>
      <c r="C63" s="87">
        <v>849.8</v>
      </c>
      <c r="D63" s="2">
        <v>22.94</v>
      </c>
      <c r="E63" s="2"/>
      <c r="F63" s="2"/>
      <c r="G63" s="2"/>
      <c r="H63" s="2"/>
      <c r="I63" s="2"/>
      <c r="J63" s="2"/>
      <c r="K63" s="2"/>
      <c r="L63" s="2"/>
      <c r="M63" s="2"/>
      <c r="N63" s="2"/>
      <c r="O63" s="2"/>
      <c r="P63" s="2"/>
    </row>
    <row r="64" spans="1:16" x14ac:dyDescent="0.25">
      <c r="A64" s="86">
        <v>42816</v>
      </c>
      <c r="B64" s="87">
        <v>140.91999999999999</v>
      </c>
      <c r="C64" s="87">
        <v>839.65</v>
      </c>
      <c r="D64" s="2">
        <v>23.07</v>
      </c>
      <c r="E64" s="2"/>
      <c r="F64" s="2"/>
      <c r="G64" s="2"/>
      <c r="H64" s="2"/>
      <c r="I64" s="2"/>
      <c r="J64" s="2"/>
      <c r="K64" s="2"/>
      <c r="L64" s="2"/>
      <c r="M64" s="2"/>
      <c r="N64" s="2"/>
      <c r="O64" s="2"/>
      <c r="P64" s="2"/>
    </row>
    <row r="65" spans="1:16" x14ac:dyDescent="0.25">
      <c r="A65" s="86">
        <v>42817</v>
      </c>
      <c r="B65" s="87">
        <v>140.63999999999999</v>
      </c>
      <c r="C65" s="87">
        <v>835.14</v>
      </c>
      <c r="D65" s="2">
        <v>23.12</v>
      </c>
      <c r="E65" s="2"/>
      <c r="F65" s="2"/>
      <c r="G65" s="2"/>
      <c r="H65" s="2"/>
      <c r="I65" s="2"/>
      <c r="J65" s="2"/>
      <c r="K65" s="2"/>
      <c r="L65" s="2"/>
      <c r="M65" s="2"/>
      <c r="N65" s="2"/>
      <c r="O65" s="2"/>
      <c r="P65" s="2"/>
    </row>
    <row r="66" spans="1:16" x14ac:dyDescent="0.25">
      <c r="A66" s="86">
        <v>42818</v>
      </c>
      <c r="B66" s="87">
        <v>140.88</v>
      </c>
      <c r="C66" s="87">
        <v>838.51</v>
      </c>
      <c r="D66" s="2">
        <v>23.03</v>
      </c>
      <c r="E66" s="2"/>
      <c r="F66" s="2"/>
      <c r="G66" s="2"/>
      <c r="H66" s="2"/>
      <c r="I66" s="2"/>
      <c r="J66" s="2"/>
      <c r="K66" s="2"/>
      <c r="L66" s="2"/>
      <c r="M66" s="2"/>
      <c r="N66" s="2"/>
      <c r="O66" s="2"/>
      <c r="P66" s="2"/>
    </row>
    <row r="67" spans="1:16" x14ac:dyDescent="0.25">
      <c r="A67" s="86">
        <v>42821</v>
      </c>
      <c r="B67" s="87">
        <v>143.80000000000001</v>
      </c>
      <c r="C67" s="87">
        <v>840.63</v>
      </c>
      <c r="D67" s="2">
        <v>23.48</v>
      </c>
      <c r="E67" s="2"/>
      <c r="F67" s="2"/>
      <c r="G67" s="2"/>
      <c r="H67" s="2"/>
      <c r="I67" s="2"/>
      <c r="J67" s="2"/>
      <c r="K67" s="2"/>
      <c r="L67" s="2"/>
      <c r="M67" s="2"/>
      <c r="N67" s="2"/>
      <c r="O67" s="2"/>
      <c r="P67" s="2"/>
    </row>
    <row r="68" spans="1:16" x14ac:dyDescent="0.25">
      <c r="A68" s="86">
        <v>42822</v>
      </c>
      <c r="B68" s="87">
        <v>144.12</v>
      </c>
      <c r="C68" s="87">
        <v>849.87</v>
      </c>
      <c r="D68" s="2">
        <v>23.35</v>
      </c>
      <c r="E68" s="2"/>
      <c r="F68" s="2"/>
      <c r="G68" s="2"/>
      <c r="H68" s="2"/>
      <c r="I68" s="2"/>
      <c r="J68" s="2"/>
      <c r="K68" s="2" t="s">
        <v>71</v>
      </c>
      <c r="L68" s="2"/>
      <c r="M68" s="2"/>
      <c r="N68" s="2"/>
      <c r="O68" s="2"/>
      <c r="P68" s="2"/>
    </row>
    <row r="69" spans="1:16" x14ac:dyDescent="0.25">
      <c r="A69" s="86">
        <v>42823</v>
      </c>
      <c r="B69" s="87">
        <v>143.93</v>
      </c>
      <c r="C69" s="87">
        <v>849.48</v>
      </c>
      <c r="D69" s="2">
        <v>23.87</v>
      </c>
      <c r="E69" s="2"/>
      <c r="F69" s="2"/>
      <c r="G69" s="2"/>
      <c r="H69" s="2"/>
      <c r="I69" s="2"/>
      <c r="J69" s="2"/>
      <c r="K69" s="2"/>
      <c r="L69" s="2"/>
      <c r="M69" s="2"/>
      <c r="N69" s="2"/>
      <c r="O69" s="2"/>
      <c r="P69" s="2"/>
    </row>
    <row r="70" spans="1:16" x14ac:dyDescent="0.25">
      <c r="A70" s="86">
        <v>42824</v>
      </c>
      <c r="B70" s="87">
        <v>143.66</v>
      </c>
      <c r="C70" s="87">
        <v>847.8</v>
      </c>
      <c r="D70" s="2">
        <v>23.59</v>
      </c>
      <c r="E70" s="2"/>
      <c r="F70" s="2"/>
      <c r="G70" s="2"/>
      <c r="H70" s="2"/>
      <c r="I70" s="2"/>
      <c r="J70" s="2"/>
      <c r="K70" s="2"/>
      <c r="L70" s="2"/>
      <c r="M70" s="2"/>
      <c r="N70" s="2"/>
      <c r="O70" s="2"/>
      <c r="P70" s="2"/>
    </row>
    <row r="71" spans="1:16" x14ac:dyDescent="0.25">
      <c r="A71" s="86">
        <v>42825</v>
      </c>
      <c r="B71" s="87">
        <v>143.69999999999999</v>
      </c>
      <c r="C71" s="87">
        <v>856.75</v>
      </c>
      <c r="D71" s="2">
        <v>23.59</v>
      </c>
      <c r="E71" s="2"/>
      <c r="F71" s="2"/>
      <c r="G71" s="2"/>
      <c r="H71" s="2"/>
      <c r="I71" s="2"/>
      <c r="J71" s="2"/>
      <c r="K71" s="2"/>
      <c r="L71" s="2"/>
      <c r="M71" s="2"/>
      <c r="N71" s="2"/>
      <c r="O71" s="2"/>
      <c r="P71" s="2"/>
    </row>
    <row r="72" spans="1:16" x14ac:dyDescent="0.25">
      <c r="A72" s="86">
        <v>42828</v>
      </c>
      <c r="B72" s="87">
        <v>144.77000000000001</v>
      </c>
      <c r="C72" s="87">
        <v>852.57</v>
      </c>
      <c r="D72" s="2">
        <v>23.44</v>
      </c>
      <c r="E72" s="2"/>
      <c r="F72" s="2"/>
      <c r="G72" s="2"/>
      <c r="H72" s="2"/>
      <c r="I72" s="2"/>
      <c r="J72" s="2"/>
      <c r="K72" s="2"/>
      <c r="L72" s="2"/>
      <c r="M72" s="2"/>
      <c r="N72" s="2"/>
      <c r="O72" s="2"/>
      <c r="P72" s="2"/>
    </row>
    <row r="73" spans="1:16" x14ac:dyDescent="0.25">
      <c r="A73" s="86">
        <v>42829</v>
      </c>
      <c r="B73" s="87">
        <v>144.02000000000001</v>
      </c>
      <c r="C73" s="87">
        <v>848.91</v>
      </c>
      <c r="D73" s="2">
        <v>23.17</v>
      </c>
      <c r="E73" s="2"/>
      <c r="F73" s="2"/>
      <c r="G73" s="2"/>
      <c r="H73" s="2"/>
      <c r="I73" s="2"/>
      <c r="J73" s="2"/>
      <c r="K73" s="2"/>
      <c r="L73" s="2"/>
      <c r="M73" s="2"/>
      <c r="N73" s="2"/>
      <c r="O73" s="2"/>
      <c r="P73" s="2"/>
    </row>
    <row r="74" spans="1:16" x14ac:dyDescent="0.25">
      <c r="A74" s="86">
        <v>42830</v>
      </c>
      <c r="B74" s="87">
        <v>143.66</v>
      </c>
      <c r="C74" s="87">
        <v>845.1</v>
      </c>
      <c r="D74" s="2">
        <v>23.26</v>
      </c>
      <c r="E74" s="2"/>
      <c r="F74" s="2"/>
      <c r="G74" s="2"/>
      <c r="H74" s="2"/>
      <c r="I74" s="2"/>
      <c r="J74" s="2"/>
      <c r="K74" s="2"/>
      <c r="L74" s="2"/>
      <c r="M74" s="2"/>
      <c r="N74" s="2"/>
      <c r="O74" s="2"/>
      <c r="P74" s="2"/>
    </row>
    <row r="75" spans="1:16" x14ac:dyDescent="0.25">
      <c r="A75" s="86">
        <v>42831</v>
      </c>
      <c r="B75" s="87">
        <v>143.34</v>
      </c>
      <c r="C75" s="87">
        <v>842.1</v>
      </c>
      <c r="D75" s="2">
        <v>23.16</v>
      </c>
      <c r="E75" s="2"/>
      <c r="F75" s="2"/>
      <c r="G75" s="2"/>
      <c r="H75" s="2"/>
      <c r="I75" s="2"/>
      <c r="J75" s="2"/>
      <c r="K75" s="2"/>
      <c r="L75" s="2"/>
      <c r="M75" s="2"/>
      <c r="N75" s="2"/>
      <c r="O75" s="2"/>
      <c r="P75" s="2"/>
    </row>
    <row r="76" spans="1:16" x14ac:dyDescent="0.25">
      <c r="A76" s="86">
        <v>42832</v>
      </c>
      <c r="B76" s="87">
        <v>143.16999999999999</v>
      </c>
      <c r="C76" s="87">
        <v>841.7</v>
      </c>
      <c r="D76" s="2">
        <v>23.02</v>
      </c>
      <c r="E76" s="2"/>
      <c r="F76" s="2"/>
      <c r="G76" s="2"/>
      <c r="H76" s="2"/>
      <c r="I76" s="2"/>
      <c r="J76" s="2"/>
      <c r="K76" s="2"/>
      <c r="L76" s="2"/>
      <c r="M76" s="2"/>
      <c r="N76" s="2"/>
      <c r="O76" s="2"/>
      <c r="P76" s="2"/>
    </row>
    <row r="77" spans="1:16" x14ac:dyDescent="0.25">
      <c r="A77" s="86">
        <v>42835</v>
      </c>
      <c r="B77" s="87">
        <v>141.63</v>
      </c>
      <c r="C77" s="87">
        <v>839.88</v>
      </c>
      <c r="D77" s="2">
        <v>22.92</v>
      </c>
      <c r="E77" s="2"/>
      <c r="F77" s="2"/>
      <c r="G77" s="2"/>
      <c r="H77" s="2"/>
      <c r="I77" s="2"/>
      <c r="J77" s="2"/>
      <c r="K77" s="2"/>
      <c r="L77" s="2"/>
      <c r="M77" s="2"/>
      <c r="N77" s="2"/>
      <c r="O77" s="2"/>
      <c r="P77" s="2"/>
    </row>
    <row r="78" spans="1:16" x14ac:dyDescent="0.25">
      <c r="A78" s="86">
        <v>42836</v>
      </c>
      <c r="B78" s="87">
        <v>141.80000000000001</v>
      </c>
      <c r="C78" s="87">
        <v>841.46</v>
      </c>
      <c r="D78" s="2">
        <v>22.65</v>
      </c>
      <c r="E78" s="2"/>
      <c r="F78" s="2"/>
      <c r="G78" s="2"/>
      <c r="H78" s="2"/>
      <c r="I78" s="2"/>
      <c r="J78" s="2"/>
      <c r="K78" s="2"/>
      <c r="L78" s="2"/>
      <c r="M78" s="2"/>
      <c r="N78" s="2"/>
      <c r="O78" s="2"/>
      <c r="P78" s="2"/>
    </row>
    <row r="79" spans="1:16" x14ac:dyDescent="0.25">
      <c r="A79" s="86">
        <v>42837</v>
      </c>
      <c r="B79" s="87">
        <v>141.05000000000001</v>
      </c>
      <c r="C79" s="87">
        <v>840.18</v>
      </c>
      <c r="D79" s="2">
        <v>22.34</v>
      </c>
      <c r="E79" s="2"/>
      <c r="F79" s="2"/>
      <c r="G79" s="2"/>
      <c r="H79" s="2"/>
      <c r="I79" s="2"/>
      <c r="J79" s="2"/>
      <c r="K79" s="2"/>
      <c r="L79" s="2"/>
      <c r="M79" s="2"/>
      <c r="N79" s="2"/>
      <c r="O79" s="2"/>
      <c r="P79" s="2"/>
    </row>
    <row r="80" spans="1:16" x14ac:dyDescent="0.25">
      <c r="A80" s="86">
        <v>42838</v>
      </c>
      <c r="B80" s="87">
        <v>141.83000000000001</v>
      </c>
      <c r="C80" s="87">
        <v>855.13</v>
      </c>
      <c r="D80" s="2">
        <v>22.81</v>
      </c>
      <c r="E80" s="2"/>
      <c r="F80" s="2"/>
      <c r="G80" s="2"/>
      <c r="H80" s="2"/>
      <c r="I80" s="2"/>
      <c r="J80" s="2"/>
      <c r="K80" s="2"/>
      <c r="L80" s="2"/>
      <c r="M80" s="2"/>
      <c r="N80" s="2"/>
      <c r="O80" s="2"/>
      <c r="P80" s="2"/>
    </row>
    <row r="81" spans="1:16" x14ac:dyDescent="0.25">
      <c r="A81" s="86">
        <v>42842</v>
      </c>
      <c r="B81" s="87">
        <v>141.19999999999999</v>
      </c>
      <c r="C81" s="87">
        <v>853.99</v>
      </c>
      <c r="D81" s="2">
        <v>22.71</v>
      </c>
      <c r="E81" s="2"/>
      <c r="F81" s="2"/>
      <c r="G81" s="2"/>
      <c r="H81" s="2"/>
      <c r="I81" s="2"/>
      <c r="J81" s="2"/>
      <c r="K81" s="2"/>
      <c r="L81" s="2"/>
      <c r="M81" s="2"/>
      <c r="N81" s="2"/>
      <c r="O81" s="2"/>
      <c r="P81" s="2"/>
    </row>
    <row r="82" spans="1:16" x14ac:dyDescent="0.25">
      <c r="A82" s="86">
        <v>42843</v>
      </c>
      <c r="B82" s="87">
        <v>140.68</v>
      </c>
      <c r="C82" s="87">
        <v>856.51</v>
      </c>
      <c r="D82" s="2">
        <v>22.74</v>
      </c>
      <c r="E82" s="2"/>
      <c r="F82" s="2"/>
      <c r="G82" s="2"/>
      <c r="H82" s="2"/>
      <c r="I82" s="2"/>
      <c r="J82" s="2"/>
      <c r="K82" s="2"/>
      <c r="L82" s="2"/>
      <c r="M82" s="2"/>
      <c r="N82" s="2"/>
      <c r="O82" s="2"/>
      <c r="P82" s="2"/>
    </row>
    <row r="83" spans="1:16" x14ac:dyDescent="0.25">
      <c r="A83" s="86">
        <v>42844</v>
      </c>
      <c r="B83" s="87">
        <v>142.44</v>
      </c>
      <c r="C83" s="87">
        <v>860.08</v>
      </c>
      <c r="D83" s="2">
        <v>23.07</v>
      </c>
      <c r="E83" s="2"/>
      <c r="F83" s="2"/>
      <c r="G83" s="2"/>
      <c r="H83" s="2"/>
      <c r="I83" s="2"/>
      <c r="J83" s="2"/>
      <c r="K83" s="2"/>
      <c r="L83" s="2"/>
      <c r="M83" s="2"/>
      <c r="N83" s="2"/>
      <c r="O83" s="2"/>
      <c r="P83" s="2"/>
    </row>
    <row r="84" spans="1:16" x14ac:dyDescent="0.25">
      <c r="A84" s="86">
        <v>42845</v>
      </c>
      <c r="B84" s="87">
        <v>142.27000000000001</v>
      </c>
      <c r="C84" s="87">
        <v>858.95</v>
      </c>
      <c r="D84" s="2">
        <v>22.71</v>
      </c>
      <c r="E84" s="2"/>
      <c r="F84" s="2"/>
      <c r="G84" s="2"/>
      <c r="H84" s="2"/>
      <c r="I84" s="2"/>
      <c r="J84" s="2"/>
      <c r="K84" s="2"/>
      <c r="L84" s="2"/>
      <c r="M84" s="2"/>
      <c r="N84" s="2"/>
      <c r="O84" s="2"/>
      <c r="P84" s="2"/>
    </row>
    <row r="85" spans="1:16" x14ac:dyDescent="0.25">
      <c r="A85" s="86">
        <v>42846</v>
      </c>
      <c r="B85" s="87">
        <v>143.63999999999999</v>
      </c>
      <c r="C85" s="87">
        <v>878.93</v>
      </c>
      <c r="D85" s="2">
        <v>23.63</v>
      </c>
      <c r="E85" s="2"/>
      <c r="F85" s="2"/>
      <c r="G85" s="2"/>
      <c r="H85" s="2"/>
      <c r="I85" s="2"/>
      <c r="J85" s="2"/>
      <c r="K85" s="2"/>
      <c r="L85" s="2"/>
      <c r="M85" s="2"/>
      <c r="N85" s="2"/>
      <c r="O85" s="2"/>
      <c r="P85" s="2"/>
    </row>
    <row r="86" spans="1:16" x14ac:dyDescent="0.25">
      <c r="A86" s="86">
        <v>42849</v>
      </c>
      <c r="B86" s="87">
        <v>144.53</v>
      </c>
      <c r="C86" s="87">
        <v>888.84</v>
      </c>
      <c r="D86" s="2">
        <v>23.98</v>
      </c>
      <c r="E86" s="2"/>
      <c r="F86" s="2"/>
      <c r="G86" s="2"/>
      <c r="H86" s="2"/>
      <c r="I86" s="2"/>
      <c r="J86" s="2"/>
      <c r="K86" s="2"/>
      <c r="L86" s="2"/>
      <c r="M86" s="2"/>
      <c r="N86" s="2"/>
      <c r="O86" s="2"/>
      <c r="P86" s="2"/>
    </row>
    <row r="87" spans="1:16" x14ac:dyDescent="0.25">
      <c r="A87" s="86">
        <v>42850</v>
      </c>
      <c r="B87" s="87">
        <v>143.68</v>
      </c>
      <c r="C87" s="87">
        <v>889.14</v>
      </c>
      <c r="D87" s="2">
        <v>23.89</v>
      </c>
      <c r="E87" s="2"/>
      <c r="F87" s="2"/>
      <c r="G87" s="2"/>
      <c r="H87" s="2"/>
      <c r="I87" s="2"/>
      <c r="J87" s="2"/>
      <c r="K87" s="2"/>
      <c r="L87" s="2"/>
      <c r="M87" s="2"/>
      <c r="N87" s="2"/>
      <c r="O87" s="2"/>
      <c r="P87" s="2"/>
    </row>
    <row r="88" spans="1:16" x14ac:dyDescent="0.25">
      <c r="A88" s="86">
        <v>42851</v>
      </c>
      <c r="B88" s="87">
        <v>143.79</v>
      </c>
      <c r="C88" s="87">
        <v>891.44</v>
      </c>
      <c r="D88" s="2">
        <v>23.65</v>
      </c>
      <c r="E88" s="2"/>
      <c r="F88" s="2"/>
      <c r="G88" s="2"/>
      <c r="H88" s="2"/>
      <c r="I88" s="2"/>
      <c r="J88" s="2"/>
      <c r="K88" s="2"/>
      <c r="L88" s="2"/>
      <c r="M88" s="2"/>
      <c r="N88" s="2"/>
      <c r="O88" s="2"/>
      <c r="P88" s="2"/>
    </row>
    <row r="89" spans="1:16" x14ac:dyDescent="0.25">
      <c r="A89" s="86">
        <v>42852</v>
      </c>
      <c r="B89" s="87">
        <v>143.65</v>
      </c>
      <c r="C89" s="87">
        <v>924.52</v>
      </c>
      <c r="D89" s="2">
        <v>23.34</v>
      </c>
      <c r="E89" s="88"/>
      <c r="F89" s="88"/>
      <c r="G89" s="2"/>
      <c r="H89" s="2"/>
      <c r="I89" s="2"/>
      <c r="J89" s="2"/>
      <c r="K89" s="2"/>
      <c r="L89" s="2"/>
      <c r="M89" s="2"/>
      <c r="N89" s="2"/>
      <c r="O89" s="2"/>
      <c r="P89" s="2"/>
    </row>
    <row r="90" spans="1:16" x14ac:dyDescent="0.25">
      <c r="A90" s="86">
        <v>42853</v>
      </c>
      <c r="B90" s="87">
        <v>146.58000000000001</v>
      </c>
      <c r="C90" s="87">
        <v>932.82</v>
      </c>
      <c r="D90" s="2">
        <v>23.61</v>
      </c>
      <c r="E90" s="88"/>
      <c r="F90" s="88"/>
      <c r="G90" s="2"/>
      <c r="H90" s="2"/>
      <c r="I90" s="2"/>
      <c r="J90" s="2"/>
      <c r="K90" s="2"/>
      <c r="L90" s="2"/>
      <c r="M90" s="2"/>
      <c r="N90" s="2"/>
      <c r="O90" s="2"/>
      <c r="P90" s="2"/>
    </row>
    <row r="91" spans="1:16" x14ac:dyDescent="0.25">
      <c r="A91" s="86">
        <v>42856</v>
      </c>
      <c r="B91" s="87">
        <v>147.51</v>
      </c>
      <c r="C91" s="87">
        <v>937.09</v>
      </c>
      <c r="D91" s="2">
        <v>23.53</v>
      </c>
      <c r="E91" s="88"/>
      <c r="F91" s="88"/>
      <c r="G91" s="2"/>
      <c r="H91" s="2"/>
      <c r="I91" s="2"/>
      <c r="J91" s="2"/>
      <c r="K91" s="2"/>
      <c r="L91" s="2"/>
      <c r="M91" s="2"/>
      <c r="N91" s="2"/>
      <c r="O91" s="2"/>
      <c r="P91" s="2"/>
    </row>
    <row r="92" spans="1:16" x14ac:dyDescent="0.25">
      <c r="A92" s="86">
        <v>42857</v>
      </c>
      <c r="B92" s="87">
        <v>147.06</v>
      </c>
      <c r="C92" s="87">
        <v>948.45</v>
      </c>
      <c r="D92" s="2">
        <v>23.77</v>
      </c>
      <c r="E92" s="88"/>
      <c r="F92" s="88"/>
      <c r="G92" s="2"/>
      <c r="H92" s="2"/>
      <c r="I92" s="2"/>
      <c r="J92" s="2"/>
      <c r="K92" s="2"/>
      <c r="L92" s="2"/>
      <c r="M92" s="2"/>
      <c r="N92" s="2"/>
      <c r="O92" s="2"/>
      <c r="P92" s="2"/>
    </row>
    <row r="93" spans="1:16" x14ac:dyDescent="0.25">
      <c r="A93" s="86">
        <v>42858</v>
      </c>
      <c r="B93" s="87">
        <v>146.53</v>
      </c>
      <c r="C93" s="87">
        <v>954.72</v>
      </c>
      <c r="D93" s="2">
        <v>23.85</v>
      </c>
      <c r="E93" s="88"/>
      <c r="F93" s="88"/>
      <c r="G93" s="2"/>
      <c r="H93" s="2"/>
      <c r="I93" s="2"/>
      <c r="J93" s="2"/>
      <c r="K93" s="2"/>
      <c r="L93" s="2"/>
      <c r="M93" s="2"/>
      <c r="N93" s="2"/>
      <c r="O93" s="2"/>
      <c r="P93" s="2"/>
    </row>
    <row r="94" spans="1:16" x14ac:dyDescent="0.25">
      <c r="A94" s="86">
        <v>42859</v>
      </c>
      <c r="B94" s="87">
        <v>148.96</v>
      </c>
      <c r="C94" s="87">
        <v>950.28</v>
      </c>
      <c r="D94" s="2">
        <v>23.74</v>
      </c>
      <c r="E94" s="88"/>
      <c r="F94" s="88"/>
      <c r="G94" s="2"/>
      <c r="H94" s="2"/>
      <c r="I94" s="2"/>
      <c r="J94" s="2"/>
      <c r="K94" s="2"/>
      <c r="L94" s="2"/>
      <c r="M94" s="2"/>
      <c r="N94" s="2"/>
      <c r="O94" s="2"/>
      <c r="P94" s="2"/>
    </row>
    <row r="95" spans="1:16" x14ac:dyDescent="0.25">
      <c r="A95" s="86">
        <v>42860</v>
      </c>
      <c r="B95" s="87">
        <v>153.01</v>
      </c>
      <c r="C95" s="87">
        <v>958.69</v>
      </c>
      <c r="D95" s="2">
        <v>23.96</v>
      </c>
      <c r="E95" s="88"/>
      <c r="F95" s="88"/>
      <c r="G95" s="2"/>
      <c r="H95" s="2"/>
      <c r="I95" s="2"/>
      <c r="J95" s="2"/>
      <c r="K95" s="2"/>
      <c r="L95" s="2"/>
      <c r="M95" s="2"/>
      <c r="N95" s="2"/>
      <c r="O95" s="2"/>
      <c r="P95" s="2"/>
    </row>
    <row r="96" spans="1:16" x14ac:dyDescent="0.25">
      <c r="A96" s="86">
        <v>42863</v>
      </c>
      <c r="B96" s="87">
        <v>153.99</v>
      </c>
      <c r="C96" s="87">
        <v>956.71</v>
      </c>
      <c r="D96" s="2">
        <v>23.98</v>
      </c>
      <c r="E96" s="88"/>
      <c r="F96" s="88"/>
      <c r="G96" s="2"/>
      <c r="H96" s="2"/>
      <c r="I96" s="2"/>
      <c r="J96" s="2"/>
      <c r="K96" s="2"/>
      <c r="L96" s="2"/>
      <c r="M96" s="2"/>
      <c r="N96" s="2"/>
      <c r="O96" s="2"/>
      <c r="P96" s="2"/>
    </row>
    <row r="97" spans="1:16" x14ac:dyDescent="0.25">
      <c r="A97" s="86">
        <v>42864</v>
      </c>
      <c r="B97" s="87">
        <v>153.26</v>
      </c>
      <c r="C97" s="87">
        <v>954.84</v>
      </c>
      <c r="D97" s="2">
        <v>24.15</v>
      </c>
      <c r="E97" s="88"/>
      <c r="F97" s="88"/>
      <c r="G97" s="2"/>
      <c r="H97" s="2"/>
      <c r="I97" s="2"/>
      <c r="J97" s="2"/>
      <c r="K97" s="2"/>
      <c r="L97" s="2"/>
      <c r="M97" s="2"/>
      <c r="N97" s="2"/>
      <c r="O97" s="2"/>
      <c r="P97" s="2"/>
    </row>
    <row r="98" spans="1:16" x14ac:dyDescent="0.25">
      <c r="A98" s="86">
        <v>42865</v>
      </c>
      <c r="B98" s="87">
        <v>153.94999999999999</v>
      </c>
      <c r="C98" s="87">
        <v>955.89</v>
      </c>
      <c r="D98" s="2">
        <v>24.07</v>
      </c>
      <c r="E98" s="88"/>
      <c r="F98" s="88"/>
      <c r="G98" s="2"/>
      <c r="H98" s="2"/>
      <c r="I98" s="2"/>
      <c r="J98" s="2"/>
      <c r="K98" s="2"/>
      <c r="L98" s="2"/>
      <c r="M98" s="2"/>
      <c r="N98" s="2"/>
      <c r="O98" s="2"/>
      <c r="P98" s="2"/>
    </row>
    <row r="99" spans="1:16" x14ac:dyDescent="0.25">
      <c r="A99" s="86">
        <v>42866</v>
      </c>
      <c r="B99" s="87">
        <v>156.1</v>
      </c>
      <c r="C99" s="87">
        <v>955.14</v>
      </c>
      <c r="D99" s="2">
        <v>24</v>
      </c>
      <c r="E99" s="88"/>
      <c r="F99" s="88"/>
      <c r="G99" s="2"/>
      <c r="H99" s="2"/>
      <c r="I99" s="2"/>
      <c r="J99" s="2"/>
      <c r="K99" s="2"/>
      <c r="L99" s="2"/>
      <c r="M99" s="2"/>
      <c r="N99" s="2"/>
      <c r="O99" s="2"/>
      <c r="P99" s="2"/>
    </row>
    <row r="100" spans="1:16" x14ac:dyDescent="0.25">
      <c r="A100" s="86">
        <v>42867</v>
      </c>
      <c r="B100" s="87">
        <v>155.69999999999999</v>
      </c>
      <c r="C100" s="87">
        <v>959.22</v>
      </c>
      <c r="D100" s="2">
        <v>24.06</v>
      </c>
      <c r="E100" s="88"/>
      <c r="F100" s="88"/>
      <c r="G100" s="2"/>
      <c r="H100" s="2"/>
      <c r="I100" s="2"/>
      <c r="J100" s="2"/>
      <c r="K100" s="2"/>
      <c r="L100" s="2"/>
      <c r="M100" s="2"/>
      <c r="N100" s="2"/>
      <c r="O100" s="2"/>
      <c r="P100" s="2"/>
    </row>
    <row r="101" spans="1:16" x14ac:dyDescent="0.25">
      <c r="A101" s="86">
        <v>42870</v>
      </c>
      <c r="B101" s="87">
        <v>155.47</v>
      </c>
      <c r="C101" s="87">
        <v>964.61</v>
      </c>
      <c r="D101" s="2">
        <v>23.99</v>
      </c>
      <c r="E101" s="88"/>
      <c r="F101" s="88"/>
      <c r="G101" s="2"/>
      <c r="H101" s="2"/>
      <c r="I101" s="2"/>
      <c r="J101" s="2"/>
      <c r="K101" s="2"/>
      <c r="L101" s="2"/>
      <c r="M101" s="2"/>
      <c r="N101" s="2"/>
      <c r="O101" s="2"/>
      <c r="P101" s="2"/>
    </row>
    <row r="102" spans="1:16" x14ac:dyDescent="0.25">
      <c r="A102" s="86">
        <v>42871</v>
      </c>
      <c r="B102" s="87">
        <v>150.25</v>
      </c>
      <c r="C102" s="87">
        <v>942.17</v>
      </c>
      <c r="D102" s="2">
        <v>22.57</v>
      </c>
      <c r="E102" s="88"/>
      <c r="F102" s="88"/>
      <c r="G102" s="2"/>
      <c r="H102" s="2"/>
      <c r="I102" s="2"/>
      <c r="J102" s="2"/>
      <c r="K102" s="2"/>
      <c r="L102" s="2"/>
      <c r="M102" s="2"/>
      <c r="N102" s="2"/>
      <c r="O102" s="2"/>
      <c r="P102" s="2"/>
    </row>
    <row r="103" spans="1:16" x14ac:dyDescent="0.25">
      <c r="A103" s="86">
        <v>42872</v>
      </c>
      <c r="B103" s="87">
        <v>152.54</v>
      </c>
      <c r="C103" s="87">
        <v>950.5</v>
      </c>
      <c r="D103" s="2">
        <v>22.74</v>
      </c>
      <c r="E103" s="88"/>
      <c r="F103" s="88"/>
      <c r="G103" s="2"/>
      <c r="H103" s="2"/>
      <c r="I103" s="2"/>
      <c r="J103" s="2"/>
      <c r="K103" s="2"/>
      <c r="L103" s="2"/>
      <c r="M103" s="2"/>
      <c r="N103" s="2"/>
      <c r="O103" s="2"/>
      <c r="P103" s="2"/>
    </row>
    <row r="104" spans="1:16" x14ac:dyDescent="0.25">
      <c r="A104" s="86">
        <v>42873</v>
      </c>
      <c r="B104" s="87">
        <v>153.06</v>
      </c>
      <c r="C104" s="87">
        <v>954.65</v>
      </c>
      <c r="D104" s="2">
        <v>23.05</v>
      </c>
      <c r="E104" s="88"/>
      <c r="F104" s="88"/>
      <c r="G104" s="2"/>
      <c r="H104" s="2"/>
      <c r="I104" s="2"/>
      <c r="J104" s="2"/>
      <c r="K104" s="2"/>
      <c r="L104" s="2"/>
      <c r="M104" s="2"/>
      <c r="N104" s="2"/>
      <c r="O104" s="2"/>
      <c r="P104" s="2"/>
    </row>
    <row r="105" spans="1:16" x14ac:dyDescent="0.25">
      <c r="A105" s="86">
        <v>42874</v>
      </c>
      <c r="B105" s="87">
        <v>153.99</v>
      </c>
      <c r="C105" s="87">
        <v>964.07</v>
      </c>
      <c r="D105" s="2">
        <v>23.04</v>
      </c>
      <c r="E105" s="88"/>
      <c r="F105" s="88"/>
      <c r="G105" s="2"/>
      <c r="H105" s="2"/>
      <c r="I105" s="2"/>
      <c r="J105" s="2"/>
      <c r="K105" s="2"/>
      <c r="L105" s="2"/>
      <c r="M105" s="2"/>
      <c r="N105" s="2"/>
      <c r="O105" s="2"/>
      <c r="P105" s="2"/>
    </row>
    <row r="106" spans="1:16" x14ac:dyDescent="0.25">
      <c r="A106" s="86">
        <v>42877</v>
      </c>
      <c r="B106" s="87">
        <v>153.80000000000001</v>
      </c>
      <c r="C106" s="87">
        <v>970.55</v>
      </c>
      <c r="D106" s="2">
        <v>23.39</v>
      </c>
      <c r="E106" s="88"/>
      <c r="F106" s="88"/>
      <c r="G106" s="2"/>
      <c r="H106" s="2"/>
      <c r="I106" s="2"/>
      <c r="J106" s="2"/>
      <c r="K106" s="2"/>
      <c r="L106" s="2"/>
      <c r="M106" s="2"/>
      <c r="N106" s="2"/>
      <c r="O106" s="2"/>
      <c r="P106" s="2"/>
    </row>
    <row r="107" spans="1:16" x14ac:dyDescent="0.25">
      <c r="A107" s="86">
        <v>42878</v>
      </c>
      <c r="B107" s="87">
        <v>153.34</v>
      </c>
      <c r="C107" s="87">
        <v>977.61</v>
      </c>
      <c r="D107" s="2">
        <v>23.36</v>
      </c>
      <c r="E107" s="88"/>
      <c r="F107" s="88"/>
      <c r="G107" s="2"/>
      <c r="H107" s="2"/>
      <c r="I107" s="2"/>
      <c r="J107" s="2"/>
      <c r="K107" s="2"/>
      <c r="L107" s="2"/>
      <c r="M107" s="2"/>
      <c r="N107" s="2"/>
      <c r="O107" s="2"/>
      <c r="P107" s="2"/>
    </row>
    <row r="108" spans="1:16" x14ac:dyDescent="0.25">
      <c r="A108" s="86">
        <v>42879</v>
      </c>
      <c r="B108" s="87">
        <v>153.87</v>
      </c>
      <c r="C108" s="87">
        <v>991.86</v>
      </c>
      <c r="D108" s="2">
        <v>23.25</v>
      </c>
      <c r="E108" s="88"/>
      <c r="F108" s="88"/>
      <c r="G108" s="2"/>
      <c r="H108" s="2"/>
      <c r="I108" s="2"/>
      <c r="J108" s="2"/>
      <c r="K108" s="2"/>
      <c r="L108" s="2"/>
      <c r="M108" s="2"/>
      <c r="N108" s="2"/>
      <c r="O108" s="2"/>
      <c r="P108" s="2"/>
    </row>
    <row r="109" spans="1:16" x14ac:dyDescent="0.25">
      <c r="A109" s="86">
        <v>42880</v>
      </c>
      <c r="B109" s="87">
        <v>153.61000000000001</v>
      </c>
      <c r="C109" s="87">
        <v>993.27</v>
      </c>
      <c r="D109" s="2">
        <v>23.24</v>
      </c>
      <c r="E109" s="88"/>
      <c r="F109" s="88"/>
      <c r="G109" s="2"/>
      <c r="H109" s="2"/>
      <c r="I109" s="2"/>
      <c r="J109" s="2"/>
      <c r="K109" s="2"/>
      <c r="L109" s="2"/>
      <c r="M109" s="2"/>
      <c r="N109" s="2"/>
      <c r="O109" s="2"/>
      <c r="P109" s="2"/>
    </row>
    <row r="110" spans="1:16" x14ac:dyDescent="0.25">
      <c r="A110" s="86">
        <v>42881</v>
      </c>
      <c r="B110" s="87">
        <v>153.66999999999999</v>
      </c>
      <c r="C110" s="87">
        <v>996.17</v>
      </c>
      <c r="D110" s="2">
        <v>22.91</v>
      </c>
      <c r="E110" s="88"/>
      <c r="F110" s="88"/>
      <c r="G110" s="2"/>
      <c r="H110" s="2"/>
      <c r="I110" s="2"/>
      <c r="J110" s="2"/>
      <c r="K110" s="2"/>
      <c r="L110" s="2"/>
      <c r="M110" s="2"/>
      <c r="N110" s="2"/>
      <c r="O110" s="2"/>
      <c r="P110" s="2"/>
    </row>
    <row r="111" spans="1:16" x14ac:dyDescent="0.25">
      <c r="A111" s="86">
        <v>42885</v>
      </c>
      <c r="B111" s="87">
        <v>152.76</v>
      </c>
      <c r="C111" s="87">
        <v>987.09</v>
      </c>
      <c r="D111" s="2">
        <v>22.41</v>
      </c>
      <c r="E111" s="88"/>
      <c r="F111" s="88"/>
      <c r="G111" s="2"/>
      <c r="H111" s="2"/>
      <c r="I111" s="2"/>
      <c r="J111" s="2"/>
      <c r="K111" s="2"/>
      <c r="L111" s="2"/>
      <c r="M111" s="2"/>
      <c r="N111" s="2"/>
      <c r="O111" s="2"/>
      <c r="P111" s="2"/>
    </row>
    <row r="112" spans="1:16" x14ac:dyDescent="0.25">
      <c r="A112" s="86">
        <v>42886</v>
      </c>
      <c r="B112" s="87">
        <v>153.18</v>
      </c>
      <c r="C112" s="87">
        <v>988.29</v>
      </c>
      <c r="D112" s="2">
        <v>22.63</v>
      </c>
      <c r="E112" s="88"/>
      <c r="F112" s="88"/>
      <c r="G112" s="2"/>
      <c r="H112" s="2"/>
      <c r="I112" s="2"/>
      <c r="J112" s="2"/>
      <c r="K112" s="2"/>
      <c r="L112" s="2"/>
      <c r="M112" s="2"/>
      <c r="N112" s="2"/>
      <c r="O112" s="2"/>
      <c r="P112" s="2"/>
    </row>
    <row r="113" spans="1:16" x14ac:dyDescent="0.25">
      <c r="A113" s="86">
        <v>42887</v>
      </c>
      <c r="B113" s="2"/>
      <c r="C113" s="2"/>
      <c r="D113" s="2"/>
      <c r="E113" s="88"/>
      <c r="F113" s="88"/>
      <c r="G113" s="2"/>
      <c r="H113" s="2"/>
      <c r="I113" s="2"/>
      <c r="J113" s="2"/>
      <c r="K113" s="2"/>
      <c r="L113" s="2"/>
      <c r="M113" s="2"/>
      <c r="N113" s="2"/>
      <c r="O113" s="2"/>
      <c r="P113" s="2"/>
    </row>
    <row r="114" spans="1:16" x14ac:dyDescent="0.25">
      <c r="A114" s="2"/>
      <c r="B114" s="2"/>
      <c r="C114" s="2"/>
      <c r="D114" s="2"/>
      <c r="E114" s="88"/>
      <c r="F114" s="88"/>
      <c r="G114" s="2"/>
      <c r="H114" s="2"/>
      <c r="I114" s="2"/>
      <c r="J114" s="2"/>
      <c r="K114" s="2"/>
      <c r="L114" s="2"/>
      <c r="M114" s="2"/>
      <c r="N114" s="2"/>
      <c r="O114" s="2"/>
      <c r="P114" s="2"/>
    </row>
    <row r="115" spans="1:16" x14ac:dyDescent="0.25">
      <c r="A115" s="2"/>
    </row>
  </sheetData>
  <mergeCells count="5">
    <mergeCell ref="A1:C1"/>
    <mergeCell ref="A3:M3"/>
    <mergeCell ref="A4:M4"/>
    <mergeCell ref="A5:M5"/>
    <mergeCell ref="A2:M2"/>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44DEC6-5DBA-40D3-BE6C-203DB007D138}">
  <sheetPr codeName="Sheet6"/>
  <dimension ref="A1:M32"/>
  <sheetViews>
    <sheetView workbookViewId="0">
      <selection sqref="A1:C1"/>
    </sheetView>
  </sheetViews>
  <sheetFormatPr defaultRowHeight="15" x14ac:dyDescent="0.25"/>
  <cols>
    <col min="1" max="1" width="20.7109375" bestFit="1" customWidth="1"/>
    <col min="2" max="2" width="13.85546875" customWidth="1"/>
    <col min="3" max="3" width="14.140625" customWidth="1"/>
    <col min="4" max="4" width="10.85546875" customWidth="1"/>
    <col min="5" max="5" width="16.5703125" customWidth="1"/>
  </cols>
  <sheetData>
    <row r="1" spans="1:13" ht="18.75" x14ac:dyDescent="0.3">
      <c r="A1" s="157" t="s">
        <v>198</v>
      </c>
      <c r="B1" s="157"/>
      <c r="C1" s="157"/>
    </row>
    <row r="2" spans="1:13" x14ac:dyDescent="0.25">
      <c r="A2" s="174" t="s">
        <v>199</v>
      </c>
      <c r="B2" s="175"/>
      <c r="C2" s="175"/>
      <c r="D2" s="175"/>
      <c r="E2" s="175"/>
      <c r="F2" s="175"/>
      <c r="G2" s="175"/>
      <c r="H2" s="175"/>
      <c r="I2" s="175"/>
      <c r="J2" s="175"/>
      <c r="K2" s="175"/>
      <c r="L2" s="175"/>
      <c r="M2" s="175"/>
    </row>
    <row r="3" spans="1:13" x14ac:dyDescent="0.25">
      <c r="A3" t="s">
        <v>201</v>
      </c>
    </row>
    <row r="4" spans="1:13" x14ac:dyDescent="0.25">
      <c r="A4" s="133" t="s">
        <v>202</v>
      </c>
      <c r="B4" s="133"/>
      <c r="C4" s="133"/>
      <c r="D4" s="133"/>
      <c r="E4" s="133"/>
      <c r="F4" s="133"/>
      <c r="G4" s="133"/>
      <c r="H4" s="133"/>
      <c r="I4" s="133"/>
      <c r="J4" s="133"/>
      <c r="K4" s="133"/>
      <c r="L4" s="133"/>
      <c r="M4" s="133"/>
    </row>
    <row r="5" spans="1:13" x14ac:dyDescent="0.25">
      <c r="A5" s="133"/>
      <c r="B5" s="133"/>
      <c r="C5" s="133"/>
      <c r="D5" s="133"/>
      <c r="E5" s="133"/>
      <c r="F5" s="133"/>
      <c r="G5" s="133"/>
      <c r="H5" s="133"/>
      <c r="I5" s="133"/>
      <c r="J5" s="133"/>
      <c r="K5" s="133"/>
      <c r="L5" s="133"/>
      <c r="M5" s="133"/>
    </row>
    <row r="7" spans="1:13" x14ac:dyDescent="0.25">
      <c r="A7" t="s">
        <v>203</v>
      </c>
    </row>
    <row r="8" spans="1:13" x14ac:dyDescent="0.25">
      <c r="A8" s="99" t="s">
        <v>200</v>
      </c>
      <c r="B8" s="136" t="s">
        <v>204</v>
      </c>
      <c r="C8" s="136"/>
      <c r="D8" s="136"/>
      <c r="E8" s="136"/>
      <c r="F8" s="136"/>
      <c r="G8" s="136"/>
      <c r="H8" s="136"/>
      <c r="I8" s="136"/>
      <c r="J8" s="136"/>
      <c r="K8" s="136"/>
      <c r="L8" s="136"/>
      <c r="M8" s="176"/>
    </row>
    <row r="9" spans="1:13" x14ac:dyDescent="0.25">
      <c r="A9" s="100"/>
      <c r="B9" s="177"/>
      <c r="C9" s="177"/>
      <c r="D9" s="177"/>
      <c r="E9" s="177"/>
      <c r="F9" s="177"/>
      <c r="G9" s="177"/>
      <c r="H9" s="177"/>
      <c r="I9" s="177"/>
      <c r="J9" s="177"/>
      <c r="K9" s="177"/>
      <c r="L9" s="177"/>
      <c r="M9" s="178"/>
    </row>
    <row r="10" spans="1:13" x14ac:dyDescent="0.25">
      <c r="A10" s="101" t="s">
        <v>205</v>
      </c>
      <c r="B10" s="102" t="s">
        <v>206</v>
      </c>
      <c r="C10" s="102"/>
      <c r="D10" s="102"/>
      <c r="E10" s="102"/>
      <c r="F10" s="102"/>
      <c r="G10" s="102"/>
      <c r="H10" s="102"/>
      <c r="I10" s="102"/>
      <c r="J10" s="102"/>
      <c r="K10" s="102"/>
      <c r="L10" s="102"/>
      <c r="M10" s="103"/>
    </row>
    <row r="11" spans="1:13" x14ac:dyDescent="0.25">
      <c r="A11" s="99" t="s">
        <v>207</v>
      </c>
      <c r="B11" s="136" t="s">
        <v>208</v>
      </c>
      <c r="C11" s="136"/>
      <c r="D11" s="136"/>
      <c r="E11" s="136"/>
      <c r="F11" s="136"/>
      <c r="G11" s="136"/>
      <c r="H11" s="136"/>
      <c r="I11" s="136"/>
      <c r="J11" s="136"/>
      <c r="K11" s="136"/>
      <c r="L11" s="136"/>
      <c r="M11" s="176"/>
    </row>
    <row r="12" spans="1:13" x14ac:dyDescent="0.25">
      <c r="A12" s="104"/>
      <c r="B12" s="137"/>
      <c r="C12" s="137"/>
      <c r="D12" s="137"/>
      <c r="E12" s="137"/>
      <c r="F12" s="137"/>
      <c r="G12" s="137"/>
      <c r="H12" s="137"/>
      <c r="I12" s="137"/>
      <c r="J12" s="137"/>
      <c r="K12" s="137"/>
      <c r="L12" s="137"/>
      <c r="M12" s="179"/>
    </row>
    <row r="13" spans="1:13" x14ac:dyDescent="0.25">
      <c r="A13" s="100"/>
      <c r="B13" s="177"/>
      <c r="C13" s="177"/>
      <c r="D13" s="177"/>
      <c r="E13" s="177"/>
      <c r="F13" s="177"/>
      <c r="G13" s="177"/>
      <c r="H13" s="177"/>
      <c r="I13" s="177"/>
      <c r="J13" s="177"/>
      <c r="K13" s="177"/>
      <c r="L13" s="177"/>
      <c r="M13" s="178"/>
    </row>
    <row r="14" spans="1:13" x14ac:dyDescent="0.25">
      <c r="A14" s="101" t="s">
        <v>209</v>
      </c>
      <c r="B14" s="180" t="s">
        <v>210</v>
      </c>
      <c r="C14" s="180"/>
      <c r="D14" s="180"/>
      <c r="E14" s="180"/>
      <c r="F14" s="180"/>
      <c r="G14" s="180"/>
      <c r="H14" s="180"/>
      <c r="I14" s="180"/>
      <c r="J14" s="180"/>
      <c r="K14" s="180"/>
      <c r="L14" s="180"/>
      <c r="M14" s="181"/>
    </row>
    <row r="15" spans="1:13" ht="15.75" thickBot="1" x14ac:dyDescent="0.3">
      <c r="B15" s="89"/>
      <c r="C15" s="89"/>
      <c r="D15" s="89"/>
      <c r="E15" s="89"/>
      <c r="F15" s="89"/>
      <c r="G15" s="89"/>
      <c r="H15" s="89"/>
      <c r="I15" s="89"/>
      <c r="J15" s="89"/>
      <c r="K15" s="89"/>
      <c r="L15" s="89"/>
      <c r="M15" s="89"/>
    </row>
    <row r="16" spans="1:13" x14ac:dyDescent="0.25">
      <c r="A16" s="96" t="s">
        <v>77</v>
      </c>
      <c r="B16" s="90" t="s">
        <v>74</v>
      </c>
      <c r="C16" s="90" t="s">
        <v>73</v>
      </c>
      <c r="D16" s="90" t="s">
        <v>75</v>
      </c>
      <c r="E16" s="90" t="s">
        <v>76</v>
      </c>
    </row>
    <row r="17" spans="1:5" x14ac:dyDescent="0.25">
      <c r="A17" s="97">
        <v>1054</v>
      </c>
      <c r="B17" s="91" t="str">
        <f>VLOOKUP($A17,'VLookup Dataset'!$A$1:$I$38,3,FALSE)</f>
        <v>Howard</v>
      </c>
      <c r="C17" s="91" t="str">
        <f>VLOOKUP($A17,'VLookup Dataset'!$A$1:$I$38,2,FALSE)</f>
        <v>Smith</v>
      </c>
      <c r="D17" s="91" t="str">
        <f>VLOOKUP($A17,'VLookup Dataset'!$A$1:$I$38,4,FALSE)</f>
        <v>AT</v>
      </c>
      <c r="E17" s="91">
        <f>VLOOKUP($A17,'VLookup Dataset'!$A$1:$I$38,9,FALSE)</f>
        <v>11.25</v>
      </c>
    </row>
    <row r="18" spans="1:5" x14ac:dyDescent="0.25">
      <c r="A18" s="97">
        <v>1056</v>
      </c>
      <c r="B18" s="91" t="str">
        <f>VLOOKUP($A18,'VLookup Dataset'!$A$1:$I$38,3,FALSE)</f>
        <v>Joe</v>
      </c>
      <c r="C18" s="91" t="str">
        <f>VLOOKUP($A18,'VLookup Dataset'!$A$1:$I$38,2,FALSE)</f>
        <v>Gonzales</v>
      </c>
      <c r="D18" s="91" t="str">
        <f>VLOOKUP($A18,'VLookup Dataset'!$A$1:$I$38,4,FALSE)</f>
        <v>AT</v>
      </c>
      <c r="E18" s="91">
        <f>VLOOKUP($A18,'VLookup Dataset'!$A$1:$I$38,9,FALSE)</f>
        <v>12.25</v>
      </c>
    </row>
    <row r="19" spans="1:5" x14ac:dyDescent="0.25">
      <c r="A19" s="97">
        <v>1067</v>
      </c>
      <c r="B19" s="91" t="str">
        <f>VLOOKUP($A19,'VLookup Dataset'!$A$1:$I$38,3,FALSE)</f>
        <v>Gail</v>
      </c>
      <c r="C19" s="91" t="str">
        <f>VLOOKUP($A19,'VLookup Dataset'!$A$1:$I$38,2,FALSE)</f>
        <v>Scote</v>
      </c>
      <c r="D19" s="91" t="str">
        <f>VLOOKUP($A19,'VLookup Dataset'!$A$1:$I$38,4,FALSE)</f>
        <v>AT</v>
      </c>
      <c r="E19" s="91">
        <f>VLOOKUP($A19,'VLookup Dataset'!$A$1:$I$38,9,FALSE)</f>
        <v>14.55</v>
      </c>
    </row>
    <row r="20" spans="1:5" x14ac:dyDescent="0.25">
      <c r="A20" s="97">
        <v>1075</v>
      </c>
      <c r="B20" s="91" t="str">
        <f>VLOOKUP($A20,'VLookup Dataset'!$A$1:$I$38,3,FALSE)</f>
        <v>Sheryl</v>
      </c>
      <c r="C20" s="91" t="str">
        <f>VLOOKUP($A20,'VLookup Dataset'!$A$1:$I$38,2,FALSE)</f>
        <v>Kane</v>
      </c>
      <c r="D20" s="91" t="str">
        <f>VLOOKUP($A20,'VLookup Dataset'!$A$1:$I$38,4,FALSE)</f>
        <v>AD</v>
      </c>
      <c r="E20" s="91">
        <f>VLOOKUP($A20,'VLookup Dataset'!$A$1:$I$38,9,FALSE)</f>
        <v>11.25</v>
      </c>
    </row>
    <row r="21" spans="1:5" x14ac:dyDescent="0.25">
      <c r="A21" s="97">
        <v>1078</v>
      </c>
      <c r="B21" s="91" t="str">
        <f>VLOOKUP($A21,'VLookup Dataset'!$A$1:$I$38,3,FALSE)</f>
        <v>Kendrick</v>
      </c>
      <c r="C21" s="91" t="str">
        <f>VLOOKUP($A21,'VLookup Dataset'!$A$1:$I$38,2,FALSE)</f>
        <v>Hapsbuch</v>
      </c>
      <c r="D21" s="91" t="str">
        <f>VLOOKUP($A21,'VLookup Dataset'!$A$1:$I$38,4,FALSE)</f>
        <v>AC</v>
      </c>
      <c r="E21" s="91">
        <f>VLOOKUP($A21,'VLookup Dataset'!$A$1:$I$38,9,FALSE)</f>
        <v>10.199999999999999</v>
      </c>
    </row>
    <row r="22" spans="1:5" x14ac:dyDescent="0.25">
      <c r="A22" s="97">
        <v>1152</v>
      </c>
      <c r="B22" s="91" t="str">
        <f>VLOOKUP($A22,'VLookup Dataset'!$A$1:$I$38,3,FALSE)</f>
        <v>Mark</v>
      </c>
      <c r="C22" s="91" t="str">
        <f>VLOOKUP($A22,'VLookup Dataset'!$A$1:$I$38,2,FALSE)</f>
        <v>Henders</v>
      </c>
      <c r="D22" s="91" t="str">
        <f>VLOOKUP($A22,'VLookup Dataset'!$A$1:$I$38,4,FALSE)</f>
        <v>AD</v>
      </c>
      <c r="E22" s="91">
        <f>VLOOKUP($A22,'VLookup Dataset'!$A$1:$I$38,9,FALSE)</f>
        <v>12.25</v>
      </c>
    </row>
    <row r="23" spans="1:5" x14ac:dyDescent="0.25">
      <c r="A23" s="97">
        <v>1196</v>
      </c>
      <c r="B23" s="91" t="str">
        <f>VLOOKUP($A23,'VLookup Dataset'!$A$1:$I$38,3,FALSE)</f>
        <v>Katie</v>
      </c>
      <c r="C23" s="91" t="str">
        <f>VLOOKUP($A23,'VLookup Dataset'!$A$1:$I$38,2,FALSE)</f>
        <v>Atherton</v>
      </c>
      <c r="D23" s="91" t="str">
        <f>VLOOKUP($A23,'VLookup Dataset'!$A$1:$I$38,4,FALSE)</f>
        <v>HR</v>
      </c>
      <c r="E23" s="91">
        <f>VLOOKUP($A23,'VLookup Dataset'!$A$1:$I$38,9,FALSE)</f>
        <v>9.9499999999999993</v>
      </c>
    </row>
    <row r="24" spans="1:5" x14ac:dyDescent="0.25">
      <c r="A24" s="97">
        <v>1284</v>
      </c>
      <c r="B24" s="91" t="str">
        <f>VLOOKUP($A24,'VLookup Dataset'!$A$1:$I$38,3,FALSE)</f>
        <v>Frank</v>
      </c>
      <c r="C24" s="91" t="str">
        <f>VLOOKUP($A24,'VLookup Dataset'!$A$1:$I$38,2,FALSE)</f>
        <v>Bellwood</v>
      </c>
      <c r="D24" s="91" t="str">
        <f>VLOOKUP($A24,'VLookup Dataset'!$A$1:$I$38,4,FALSE)</f>
        <v>MK</v>
      </c>
      <c r="E24" s="91">
        <f>VLOOKUP($A24,'VLookup Dataset'!$A$1:$I$38,9,FALSE)</f>
        <v>12.3</v>
      </c>
    </row>
    <row r="25" spans="1:5" x14ac:dyDescent="0.25">
      <c r="A25" s="97"/>
      <c r="B25" s="91" t="e">
        <f>VLOOKUP($A25,'VLookup Dataset'!$A$1:$I$38,3,FALSE)</f>
        <v>#N/A</v>
      </c>
      <c r="C25" s="91" t="e">
        <f>VLOOKUP($A25,'VLookup Dataset'!$A$1:$I$38,2,FALSE)</f>
        <v>#N/A</v>
      </c>
      <c r="D25" s="91" t="e">
        <f>VLOOKUP($A25,'VLookup Dataset'!$A$1:$I$38,4,FALSE)</f>
        <v>#N/A</v>
      </c>
      <c r="E25" s="91" t="e">
        <f>VLOOKUP($A25,'VLookup Dataset'!$A$1:$I$38,9,FALSE)</f>
        <v>#N/A</v>
      </c>
    </row>
    <row r="26" spans="1:5" x14ac:dyDescent="0.25">
      <c r="A26" s="97"/>
      <c r="B26" s="91" t="e">
        <f>VLOOKUP($A26,'VLookup Dataset'!$A$1:$I$38,3,FALSE)</f>
        <v>#N/A</v>
      </c>
      <c r="C26" s="91" t="e">
        <f>VLOOKUP($A26,'VLookup Dataset'!$A$1:$I$38,2,FALSE)</f>
        <v>#N/A</v>
      </c>
      <c r="D26" s="91" t="e">
        <f>VLOOKUP($A26,'VLookup Dataset'!$A$1:$I$38,4,FALSE)</f>
        <v>#N/A</v>
      </c>
      <c r="E26" s="91" t="e">
        <f>VLOOKUP($A26,'VLookup Dataset'!$A$1:$I$38,9,FALSE)</f>
        <v>#N/A</v>
      </c>
    </row>
    <row r="27" spans="1:5" x14ac:dyDescent="0.25">
      <c r="A27" s="97"/>
      <c r="B27" s="91" t="e">
        <f>VLOOKUP($A27,'VLookup Dataset'!$A$1:$I$38,3,FALSE)</f>
        <v>#N/A</v>
      </c>
      <c r="C27" s="91" t="e">
        <f>VLOOKUP($A27,'VLookup Dataset'!$A$1:$I$38,2,FALSE)</f>
        <v>#N/A</v>
      </c>
      <c r="D27" s="91" t="e">
        <f>VLOOKUP($A27,'VLookup Dataset'!$A$1:$I$38,4,FALSE)</f>
        <v>#N/A</v>
      </c>
      <c r="E27" s="91" t="e">
        <f>VLOOKUP($A27,'VLookup Dataset'!$A$1:$I$38,9,FALSE)</f>
        <v>#N/A</v>
      </c>
    </row>
    <row r="28" spans="1:5" x14ac:dyDescent="0.25">
      <c r="A28" s="97">
        <v>1302</v>
      </c>
      <c r="B28" s="91" t="str">
        <f>VLOOKUP($A28,'VLookup Dataset'!$A$1:$I$38,3,FALSE)</f>
        <v>Randy</v>
      </c>
      <c r="C28" s="91" t="str">
        <f>VLOOKUP($A28,'VLookup Dataset'!$A$1:$I$38,2,FALSE)</f>
        <v>Sindole</v>
      </c>
      <c r="D28" s="91" t="str">
        <f>VLOOKUP($A28,'VLookup Dataset'!$A$1:$I$38,4,FALSE)</f>
        <v>MK</v>
      </c>
      <c r="E28" s="91">
        <f>VLOOKUP($A28,'VLookup Dataset'!$A$1:$I$38,9,FALSE)</f>
        <v>14.25</v>
      </c>
    </row>
    <row r="29" spans="1:5" x14ac:dyDescent="0.25">
      <c r="A29" s="97">
        <v>1310</v>
      </c>
      <c r="B29" s="91" t="str">
        <f>VLOOKUP($A29,'VLookup Dataset'!$A$1:$I$38,3,FALSE)</f>
        <v>Ellen</v>
      </c>
      <c r="C29" s="91" t="str">
        <f>VLOOKUP($A29,'VLookup Dataset'!$A$1:$I$38,2,FALSE)</f>
        <v>Smith</v>
      </c>
      <c r="D29" s="91" t="str">
        <f>VLOOKUP($A29,'VLookup Dataset'!$A$1:$I$38,4,FALSE)</f>
        <v>MF</v>
      </c>
      <c r="E29" s="91">
        <f>VLOOKUP($A29,'VLookup Dataset'!$A$1:$I$38,9,FALSE)</f>
        <v>11.5</v>
      </c>
    </row>
    <row r="30" spans="1:5" x14ac:dyDescent="0.25">
      <c r="A30" s="97">
        <v>1329</v>
      </c>
      <c r="B30" s="91" t="str">
        <f>VLOOKUP($A30,'VLookup Dataset'!$A$1:$I$38,3,FALSE)</f>
        <v>Tuome</v>
      </c>
      <c r="C30" s="91" t="str">
        <f>VLOOKUP($A30,'VLookup Dataset'!$A$1:$I$38,2,FALSE)</f>
        <v>Vuanuo</v>
      </c>
      <c r="D30" s="91" t="str">
        <f>VLOOKUP($A30,'VLookup Dataset'!$A$1:$I$38,4,FALSE)</f>
        <v>AC</v>
      </c>
      <c r="E30" s="91">
        <f>VLOOKUP($A30,'VLookup Dataset'!$A$1:$I$38,9,FALSE)</f>
        <v>10.35</v>
      </c>
    </row>
    <row r="31" spans="1:5" x14ac:dyDescent="0.25">
      <c r="A31" s="97">
        <v>1333</v>
      </c>
      <c r="B31" s="91" t="str">
        <f>VLOOKUP($A31,'VLookup Dataset'!$A$1:$I$38,3,FALSE)</f>
        <v>Tadeuz</v>
      </c>
      <c r="C31" s="91" t="str">
        <f>VLOOKUP($A31,'VLookup Dataset'!$A$1:$I$38,2,FALSE)</f>
        <v>Szcznyck</v>
      </c>
      <c r="D31" s="91" t="str">
        <f>VLOOKUP($A31,'VLookup Dataset'!$A$1:$I$38,4,FALSE)</f>
        <v>HR</v>
      </c>
      <c r="E31" s="91">
        <f>VLOOKUP($A31,'VLookup Dataset'!$A$1:$I$38,9,FALSE)</f>
        <v>10.15</v>
      </c>
    </row>
    <row r="32" spans="1:5" ht="15.75" thickBot="1" x14ac:dyDescent="0.3">
      <c r="A32" s="98">
        <v>1368</v>
      </c>
      <c r="B32" s="91" t="str">
        <f>VLOOKUP($A32,'VLookup Dataset'!$A$1:$I$38,3,FALSE)</f>
        <v>Tammy</v>
      </c>
      <c r="C32" s="91" t="str">
        <f>VLOOKUP($A32,'VLookup Dataset'!$A$1:$I$38,2,FALSE)</f>
        <v>Wu</v>
      </c>
      <c r="D32" s="91" t="str">
        <f>VLOOKUP($A32,'VLookup Dataset'!$A$1:$I$38,4,FALSE)</f>
        <v>AD</v>
      </c>
      <c r="E32" s="91">
        <f>VLOOKUP($A32,'VLookup Dataset'!$A$1:$I$38,9,FALSE)</f>
        <v>12.25</v>
      </c>
    </row>
  </sheetData>
  <mergeCells count="6">
    <mergeCell ref="B8:M9"/>
    <mergeCell ref="B11:M13"/>
    <mergeCell ref="B14:M14"/>
    <mergeCell ref="A1:C1"/>
    <mergeCell ref="A2:M2"/>
    <mergeCell ref="A4:M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C4D8A-D123-444E-93B4-D12709CE5353}">
  <sheetPr codeName="Sheet7"/>
  <dimension ref="A1:I38"/>
  <sheetViews>
    <sheetView workbookViewId="0">
      <selection activeCell="H6" sqref="H6"/>
    </sheetView>
  </sheetViews>
  <sheetFormatPr defaultRowHeight="15" x14ac:dyDescent="0.25"/>
  <cols>
    <col min="1" max="1" width="8.140625" bestFit="1" customWidth="1"/>
    <col min="2" max="2" width="11.5703125" bestFit="1" customWidth="1"/>
    <col min="3" max="3" width="11.85546875" bestFit="1" customWidth="1"/>
    <col min="4" max="4" width="5.85546875" bestFit="1" customWidth="1"/>
    <col min="5" max="5" width="9" bestFit="1" customWidth="1"/>
    <col min="6" max="6" width="11.42578125" bestFit="1" customWidth="1"/>
    <col min="7" max="7" width="9.7109375" bestFit="1" customWidth="1"/>
    <col min="8" max="8" width="10.5703125" bestFit="1" customWidth="1"/>
    <col min="9" max="9" width="9.85546875" bestFit="1" customWidth="1"/>
  </cols>
  <sheetData>
    <row r="1" spans="1:9" x14ac:dyDescent="0.25">
      <c r="A1" s="92" t="s">
        <v>77</v>
      </c>
      <c r="B1" s="92" t="s">
        <v>73</v>
      </c>
      <c r="C1" s="92" t="s">
        <v>74</v>
      </c>
      <c r="D1" s="92" t="s">
        <v>75</v>
      </c>
      <c r="E1" s="92" t="s">
        <v>78</v>
      </c>
      <c r="F1" s="92" t="s">
        <v>79</v>
      </c>
      <c r="G1" s="92" t="s">
        <v>80</v>
      </c>
      <c r="H1" s="92" t="s">
        <v>81</v>
      </c>
      <c r="I1" s="92" t="s">
        <v>76</v>
      </c>
    </row>
    <row r="2" spans="1:9" x14ac:dyDescent="0.25">
      <c r="A2" s="93">
        <v>1054</v>
      </c>
      <c r="B2" s="93" t="s">
        <v>82</v>
      </c>
      <c r="C2" s="93" t="s">
        <v>83</v>
      </c>
      <c r="D2" s="93" t="s">
        <v>84</v>
      </c>
      <c r="E2" s="93" t="s">
        <v>85</v>
      </c>
      <c r="F2" s="93">
        <v>148</v>
      </c>
      <c r="G2" s="93" t="s">
        <v>86</v>
      </c>
      <c r="H2" s="94">
        <v>33344</v>
      </c>
      <c r="I2" s="95">
        <v>11.25</v>
      </c>
    </row>
    <row r="3" spans="1:9" x14ac:dyDescent="0.25">
      <c r="A3" s="93">
        <v>1056</v>
      </c>
      <c r="B3" s="93" t="s">
        <v>87</v>
      </c>
      <c r="C3" s="93" t="s">
        <v>88</v>
      </c>
      <c r="D3" s="93" t="s">
        <v>84</v>
      </c>
      <c r="E3" s="93" t="s">
        <v>89</v>
      </c>
      <c r="F3" s="93">
        <v>121</v>
      </c>
      <c r="G3" s="93" t="s">
        <v>86</v>
      </c>
      <c r="H3" s="94">
        <v>29153</v>
      </c>
      <c r="I3" s="95">
        <v>12.25</v>
      </c>
    </row>
    <row r="4" spans="1:9" x14ac:dyDescent="0.25">
      <c r="A4" s="93">
        <v>1067</v>
      </c>
      <c r="B4" s="93" t="s">
        <v>90</v>
      </c>
      <c r="C4" s="93" t="s">
        <v>91</v>
      </c>
      <c r="D4" s="93" t="s">
        <v>84</v>
      </c>
      <c r="E4" s="93" t="s">
        <v>92</v>
      </c>
      <c r="F4" s="93">
        <v>123</v>
      </c>
      <c r="G4" s="93" t="s">
        <v>86</v>
      </c>
      <c r="H4" s="94">
        <v>32040</v>
      </c>
      <c r="I4" s="95">
        <v>14.55</v>
      </c>
    </row>
    <row r="5" spans="1:9" x14ac:dyDescent="0.25">
      <c r="A5" s="93">
        <v>1075</v>
      </c>
      <c r="B5" s="93" t="s">
        <v>93</v>
      </c>
      <c r="C5" s="93" t="s">
        <v>94</v>
      </c>
      <c r="D5" s="93" t="s">
        <v>95</v>
      </c>
      <c r="E5" s="93" t="s">
        <v>96</v>
      </c>
      <c r="F5" s="93">
        <v>126</v>
      </c>
      <c r="G5" s="93" t="s">
        <v>97</v>
      </c>
      <c r="H5" s="94">
        <v>33823</v>
      </c>
      <c r="I5" s="95">
        <v>11.25</v>
      </c>
    </row>
    <row r="6" spans="1:9" ht="25.5" x14ac:dyDescent="0.25">
      <c r="A6" s="93">
        <v>1078</v>
      </c>
      <c r="B6" s="93" t="s">
        <v>98</v>
      </c>
      <c r="C6" s="93" t="s">
        <v>99</v>
      </c>
      <c r="D6" s="93" t="s">
        <v>100</v>
      </c>
      <c r="E6" s="93" t="s">
        <v>101</v>
      </c>
      <c r="F6" s="93">
        <v>101</v>
      </c>
      <c r="G6" s="93" t="s">
        <v>97</v>
      </c>
      <c r="H6" s="94">
        <v>31503</v>
      </c>
      <c r="I6" s="95">
        <v>10.199999999999999</v>
      </c>
    </row>
    <row r="7" spans="1:9" x14ac:dyDescent="0.25">
      <c r="A7" s="93">
        <v>1152</v>
      </c>
      <c r="B7" s="93" t="s">
        <v>102</v>
      </c>
      <c r="C7" s="93" t="s">
        <v>103</v>
      </c>
      <c r="D7" s="93" t="s">
        <v>95</v>
      </c>
      <c r="E7" s="93" t="s">
        <v>104</v>
      </c>
      <c r="F7" s="93">
        <v>118</v>
      </c>
      <c r="G7" s="93" t="s">
        <v>97</v>
      </c>
      <c r="H7" s="94">
        <v>32894</v>
      </c>
      <c r="I7" s="95">
        <v>12.25</v>
      </c>
    </row>
    <row r="8" spans="1:9" x14ac:dyDescent="0.25">
      <c r="A8" s="93">
        <v>1196</v>
      </c>
      <c r="B8" s="93" t="s">
        <v>105</v>
      </c>
      <c r="C8" s="93" t="s">
        <v>106</v>
      </c>
      <c r="D8" s="93" t="s">
        <v>107</v>
      </c>
      <c r="E8" s="93" t="s">
        <v>108</v>
      </c>
      <c r="F8" s="93">
        <v>289</v>
      </c>
      <c r="G8" s="93" t="s">
        <v>109</v>
      </c>
      <c r="H8" s="94">
        <v>35886</v>
      </c>
      <c r="I8" s="95">
        <v>9.9499999999999993</v>
      </c>
    </row>
    <row r="9" spans="1:9" x14ac:dyDescent="0.25">
      <c r="A9" s="93">
        <v>1284</v>
      </c>
      <c r="B9" s="93" t="s">
        <v>110</v>
      </c>
      <c r="C9" s="93" t="s">
        <v>111</v>
      </c>
      <c r="D9" s="93" t="s">
        <v>112</v>
      </c>
      <c r="E9" s="93" t="s">
        <v>113</v>
      </c>
      <c r="F9" s="93">
        <v>124</v>
      </c>
      <c r="G9" s="93" t="s">
        <v>86</v>
      </c>
      <c r="H9" s="94">
        <v>31051</v>
      </c>
      <c r="I9" s="95">
        <v>12.3</v>
      </c>
    </row>
    <row r="10" spans="1:9" x14ac:dyDescent="0.25">
      <c r="A10" s="93">
        <v>1290</v>
      </c>
      <c r="B10" s="93" t="s">
        <v>114</v>
      </c>
      <c r="C10" s="93" t="s">
        <v>115</v>
      </c>
      <c r="D10" s="93" t="s">
        <v>95</v>
      </c>
      <c r="E10" s="93" t="s">
        <v>116</v>
      </c>
      <c r="F10" s="93">
        <v>113</v>
      </c>
      <c r="G10" s="93" t="s">
        <v>97</v>
      </c>
      <c r="H10" s="94">
        <v>31050</v>
      </c>
      <c r="I10" s="95">
        <v>13.25</v>
      </c>
    </row>
    <row r="11" spans="1:9" x14ac:dyDescent="0.25">
      <c r="A11" s="93">
        <v>1293</v>
      </c>
      <c r="B11" s="93" t="s">
        <v>117</v>
      </c>
      <c r="C11" s="93" t="s">
        <v>118</v>
      </c>
      <c r="D11" s="93" t="s">
        <v>107</v>
      </c>
      <c r="E11" s="93" t="s">
        <v>119</v>
      </c>
      <c r="F11" s="93">
        <v>205</v>
      </c>
      <c r="G11" s="93" t="s">
        <v>109</v>
      </c>
      <c r="H11" s="94">
        <v>30939</v>
      </c>
      <c r="I11" s="95">
        <v>10.199999999999999</v>
      </c>
    </row>
    <row r="12" spans="1:9" x14ac:dyDescent="0.25">
      <c r="A12" s="93">
        <v>1299</v>
      </c>
      <c r="B12" s="93" t="s">
        <v>120</v>
      </c>
      <c r="C12" s="93" t="s">
        <v>121</v>
      </c>
      <c r="D12" s="93" t="s">
        <v>122</v>
      </c>
      <c r="E12" s="93" t="s">
        <v>123</v>
      </c>
      <c r="F12" s="93">
        <v>127</v>
      </c>
      <c r="G12" s="93" t="s">
        <v>86</v>
      </c>
      <c r="H12" s="94">
        <v>32863</v>
      </c>
      <c r="I12" s="95">
        <v>12.2</v>
      </c>
    </row>
    <row r="13" spans="1:9" x14ac:dyDescent="0.25">
      <c r="A13" s="93">
        <v>1302</v>
      </c>
      <c r="B13" s="93" t="s">
        <v>124</v>
      </c>
      <c r="C13" s="93" t="s">
        <v>125</v>
      </c>
      <c r="D13" s="93" t="s">
        <v>112</v>
      </c>
      <c r="E13" s="93" t="s">
        <v>126</v>
      </c>
      <c r="F13" s="93">
        <v>139</v>
      </c>
      <c r="G13" s="93" t="s">
        <v>86</v>
      </c>
      <c r="H13" s="94">
        <v>30900</v>
      </c>
      <c r="I13" s="95">
        <v>14.25</v>
      </c>
    </row>
    <row r="14" spans="1:9" x14ac:dyDescent="0.25">
      <c r="A14" s="93">
        <v>1310</v>
      </c>
      <c r="B14" s="93" t="s">
        <v>82</v>
      </c>
      <c r="C14" s="93" t="s">
        <v>127</v>
      </c>
      <c r="D14" s="93" t="s">
        <v>122</v>
      </c>
      <c r="E14" s="93" t="s">
        <v>128</v>
      </c>
      <c r="F14" s="93">
        <v>137</v>
      </c>
      <c r="G14" s="93" t="s">
        <v>86</v>
      </c>
      <c r="H14" s="94">
        <v>31689</v>
      </c>
      <c r="I14" s="95">
        <v>11.5</v>
      </c>
    </row>
    <row r="15" spans="1:9" x14ac:dyDescent="0.25">
      <c r="A15" s="93">
        <v>1329</v>
      </c>
      <c r="B15" s="93" t="s">
        <v>129</v>
      </c>
      <c r="C15" s="93" t="s">
        <v>130</v>
      </c>
      <c r="D15" s="93" t="s">
        <v>100</v>
      </c>
      <c r="E15" s="93" t="s">
        <v>131</v>
      </c>
      <c r="F15" s="93">
        <v>151</v>
      </c>
      <c r="G15" s="93" t="s">
        <v>97</v>
      </c>
      <c r="H15" s="94">
        <v>32561</v>
      </c>
      <c r="I15" s="95">
        <v>10.35</v>
      </c>
    </row>
    <row r="16" spans="1:9" ht="25.5" x14ac:dyDescent="0.25">
      <c r="A16" s="93">
        <v>1333</v>
      </c>
      <c r="B16" s="93" t="s">
        <v>132</v>
      </c>
      <c r="C16" s="93" t="s">
        <v>133</v>
      </c>
      <c r="D16" s="93" t="s">
        <v>107</v>
      </c>
      <c r="E16" s="93" t="s">
        <v>134</v>
      </c>
      <c r="F16" s="93">
        <v>122</v>
      </c>
      <c r="G16" s="93" t="s">
        <v>109</v>
      </c>
      <c r="H16" s="94">
        <v>32979</v>
      </c>
      <c r="I16" s="95">
        <v>10.15</v>
      </c>
    </row>
    <row r="17" spans="1:9" x14ac:dyDescent="0.25">
      <c r="A17" s="93">
        <v>1368</v>
      </c>
      <c r="B17" s="93" t="s">
        <v>135</v>
      </c>
      <c r="C17" s="93" t="s">
        <v>136</v>
      </c>
      <c r="D17" s="93" t="s">
        <v>95</v>
      </c>
      <c r="E17" s="93" t="s">
        <v>137</v>
      </c>
      <c r="F17" s="93">
        <v>132</v>
      </c>
      <c r="G17" s="93" t="s">
        <v>97</v>
      </c>
      <c r="H17" s="94">
        <v>30386</v>
      </c>
      <c r="I17" s="95">
        <v>12.25</v>
      </c>
    </row>
    <row r="18" spans="1:9" x14ac:dyDescent="0.25">
      <c r="A18" s="93">
        <v>1509</v>
      </c>
      <c r="B18" s="93" t="s">
        <v>138</v>
      </c>
      <c r="C18" s="93" t="s">
        <v>139</v>
      </c>
      <c r="D18" s="93" t="s">
        <v>84</v>
      </c>
      <c r="E18" s="93" t="s">
        <v>140</v>
      </c>
      <c r="F18" s="93">
        <v>135</v>
      </c>
      <c r="G18" s="93" t="s">
        <v>86</v>
      </c>
      <c r="H18" s="94">
        <v>31217</v>
      </c>
      <c r="I18" s="95">
        <v>13.25</v>
      </c>
    </row>
    <row r="19" spans="1:9" x14ac:dyDescent="0.25">
      <c r="A19" s="93">
        <v>1516</v>
      </c>
      <c r="B19" s="93" t="s">
        <v>141</v>
      </c>
      <c r="C19" s="93" t="s">
        <v>142</v>
      </c>
      <c r="D19" s="93" t="s">
        <v>100</v>
      </c>
      <c r="E19" s="93" t="s">
        <v>143</v>
      </c>
      <c r="F19" s="93">
        <v>105</v>
      </c>
      <c r="G19" s="93" t="s">
        <v>97</v>
      </c>
      <c r="H19" s="94">
        <v>31112</v>
      </c>
      <c r="I19" s="95">
        <v>9.5</v>
      </c>
    </row>
    <row r="20" spans="1:9" ht="25.5" x14ac:dyDescent="0.25">
      <c r="A20" s="93">
        <v>1529</v>
      </c>
      <c r="B20" s="93" t="s">
        <v>144</v>
      </c>
      <c r="C20" s="93" t="s">
        <v>145</v>
      </c>
      <c r="D20" s="93" t="s">
        <v>112</v>
      </c>
      <c r="E20" s="93" t="s">
        <v>146</v>
      </c>
      <c r="F20" s="93">
        <v>129</v>
      </c>
      <c r="G20" s="93" t="s">
        <v>86</v>
      </c>
      <c r="H20" s="94">
        <v>31805</v>
      </c>
      <c r="I20" s="95">
        <v>11.3</v>
      </c>
    </row>
    <row r="21" spans="1:9" x14ac:dyDescent="0.25">
      <c r="A21" s="93">
        <v>1656</v>
      </c>
      <c r="B21" s="93" t="s">
        <v>147</v>
      </c>
      <c r="C21" s="93" t="s">
        <v>148</v>
      </c>
      <c r="D21" s="93" t="s">
        <v>122</v>
      </c>
      <c r="E21" s="93" t="s">
        <v>149</v>
      </c>
      <c r="F21" s="93">
        <v>149</v>
      </c>
      <c r="G21" s="93" t="s">
        <v>86</v>
      </c>
      <c r="H21" s="94">
        <v>32125</v>
      </c>
      <c r="I21" s="95">
        <v>12.35</v>
      </c>
    </row>
    <row r="22" spans="1:9" x14ac:dyDescent="0.25">
      <c r="A22" s="93">
        <v>1672</v>
      </c>
      <c r="B22" s="93" t="s">
        <v>150</v>
      </c>
      <c r="C22" s="93" t="s">
        <v>151</v>
      </c>
      <c r="D22" s="93" t="s">
        <v>122</v>
      </c>
      <c r="E22" s="93" t="s">
        <v>152</v>
      </c>
      <c r="F22" s="93">
        <v>114</v>
      </c>
      <c r="G22" s="93" t="s">
        <v>86</v>
      </c>
      <c r="H22" s="94">
        <v>32979</v>
      </c>
      <c r="I22" s="95">
        <v>11.9</v>
      </c>
    </row>
    <row r="23" spans="1:9" x14ac:dyDescent="0.25">
      <c r="A23" s="93">
        <v>1673</v>
      </c>
      <c r="B23" s="93" t="s">
        <v>153</v>
      </c>
      <c r="C23" s="93" t="s">
        <v>111</v>
      </c>
      <c r="D23" s="93" t="s">
        <v>95</v>
      </c>
      <c r="E23" s="93" t="s">
        <v>154</v>
      </c>
      <c r="F23" s="93">
        <v>112</v>
      </c>
      <c r="G23" s="93" t="s">
        <v>97</v>
      </c>
      <c r="H23" s="94">
        <v>33688</v>
      </c>
      <c r="I23" s="95">
        <v>11.85</v>
      </c>
    </row>
    <row r="24" spans="1:9" x14ac:dyDescent="0.25">
      <c r="A24" s="93">
        <v>1676</v>
      </c>
      <c r="B24" s="93" t="s">
        <v>155</v>
      </c>
      <c r="C24" s="93" t="s">
        <v>156</v>
      </c>
      <c r="D24" s="93" t="s">
        <v>112</v>
      </c>
      <c r="E24" s="93" t="s">
        <v>157</v>
      </c>
      <c r="F24" s="93">
        <v>115</v>
      </c>
      <c r="G24" s="93" t="s">
        <v>86</v>
      </c>
      <c r="H24" s="94">
        <v>29885</v>
      </c>
      <c r="I24" s="95">
        <v>10.75</v>
      </c>
    </row>
    <row r="25" spans="1:9" x14ac:dyDescent="0.25">
      <c r="A25" s="93">
        <v>1721</v>
      </c>
      <c r="B25" s="93" t="s">
        <v>158</v>
      </c>
      <c r="C25" s="93" t="s">
        <v>159</v>
      </c>
      <c r="D25" s="93" t="s">
        <v>107</v>
      </c>
      <c r="E25" s="93" t="s">
        <v>160</v>
      </c>
      <c r="F25" s="93">
        <v>102</v>
      </c>
      <c r="G25" s="93" t="s">
        <v>109</v>
      </c>
      <c r="H25" s="94">
        <v>33091</v>
      </c>
      <c r="I25" s="95">
        <v>9.75</v>
      </c>
    </row>
    <row r="26" spans="1:9" x14ac:dyDescent="0.25">
      <c r="A26" s="93">
        <v>1723</v>
      </c>
      <c r="B26" s="93" t="s">
        <v>161</v>
      </c>
      <c r="C26" s="93" t="s">
        <v>103</v>
      </c>
      <c r="D26" s="93" t="s">
        <v>112</v>
      </c>
      <c r="E26" s="93" t="s">
        <v>162</v>
      </c>
      <c r="F26" s="93">
        <v>145</v>
      </c>
      <c r="G26" s="93" t="s">
        <v>86</v>
      </c>
      <c r="H26" s="94">
        <v>28531</v>
      </c>
      <c r="I26" s="95">
        <v>13.95</v>
      </c>
    </row>
    <row r="27" spans="1:9" x14ac:dyDescent="0.25">
      <c r="A27" s="93">
        <v>1758</v>
      </c>
      <c r="B27" s="93" t="s">
        <v>163</v>
      </c>
      <c r="C27" s="93" t="s">
        <v>164</v>
      </c>
      <c r="D27" s="93" t="s">
        <v>100</v>
      </c>
      <c r="E27" s="93" t="s">
        <v>165</v>
      </c>
      <c r="F27" s="93">
        <v>107</v>
      </c>
      <c r="G27" s="93" t="s">
        <v>97</v>
      </c>
      <c r="H27" s="94">
        <v>30028</v>
      </c>
      <c r="I27" s="95">
        <v>11.2</v>
      </c>
    </row>
    <row r="28" spans="1:9" x14ac:dyDescent="0.25">
      <c r="A28" s="93">
        <v>1792</v>
      </c>
      <c r="B28" s="93" t="s">
        <v>166</v>
      </c>
      <c r="C28" s="93" t="s">
        <v>167</v>
      </c>
      <c r="D28" s="93" t="s">
        <v>84</v>
      </c>
      <c r="E28" s="93" t="s">
        <v>168</v>
      </c>
      <c r="F28" s="93">
        <v>111</v>
      </c>
      <c r="G28" s="93" t="s">
        <v>86</v>
      </c>
      <c r="H28" s="94">
        <v>33231</v>
      </c>
      <c r="I28" s="95">
        <v>10.3</v>
      </c>
    </row>
    <row r="29" spans="1:9" x14ac:dyDescent="0.25">
      <c r="A29" s="93">
        <v>1814</v>
      </c>
      <c r="B29" s="93" t="s">
        <v>169</v>
      </c>
      <c r="C29" s="93" t="s">
        <v>170</v>
      </c>
      <c r="D29" s="93" t="s">
        <v>107</v>
      </c>
      <c r="E29" s="93" t="s">
        <v>171</v>
      </c>
      <c r="F29" s="93">
        <v>103</v>
      </c>
      <c r="G29" s="93" t="s">
        <v>109</v>
      </c>
      <c r="H29" s="94">
        <v>32571</v>
      </c>
      <c r="I29" s="95">
        <v>12.25</v>
      </c>
    </row>
    <row r="30" spans="1:9" x14ac:dyDescent="0.25">
      <c r="A30" s="93">
        <v>1908</v>
      </c>
      <c r="B30" s="93" t="s">
        <v>172</v>
      </c>
      <c r="C30" s="93" t="s">
        <v>173</v>
      </c>
      <c r="D30" s="93" t="s">
        <v>84</v>
      </c>
      <c r="E30" s="93" t="s">
        <v>174</v>
      </c>
      <c r="F30" s="93">
        <v>152</v>
      </c>
      <c r="G30" s="93" t="s">
        <v>86</v>
      </c>
      <c r="H30" s="94">
        <v>30817</v>
      </c>
      <c r="I30" s="95">
        <v>10.25</v>
      </c>
    </row>
    <row r="31" spans="1:9" x14ac:dyDescent="0.25">
      <c r="A31" s="93">
        <v>1931</v>
      </c>
      <c r="B31" s="93" t="s">
        <v>175</v>
      </c>
      <c r="C31" s="93" t="s">
        <v>176</v>
      </c>
      <c r="D31" s="93" t="s">
        <v>100</v>
      </c>
      <c r="E31" s="93" t="s">
        <v>177</v>
      </c>
      <c r="F31" s="93">
        <v>110</v>
      </c>
      <c r="G31" s="93" t="s">
        <v>97</v>
      </c>
      <c r="H31" s="94">
        <v>32679</v>
      </c>
      <c r="I31" s="95">
        <v>9.85</v>
      </c>
    </row>
    <row r="32" spans="1:9" x14ac:dyDescent="0.25">
      <c r="A32" s="93">
        <v>1960</v>
      </c>
      <c r="B32" s="93" t="s">
        <v>178</v>
      </c>
      <c r="C32" s="93" t="s">
        <v>179</v>
      </c>
      <c r="D32" s="93" t="s">
        <v>122</v>
      </c>
      <c r="E32" s="93" t="s">
        <v>180</v>
      </c>
      <c r="F32" s="93">
        <v>150</v>
      </c>
      <c r="G32" s="93" t="s">
        <v>86</v>
      </c>
      <c r="H32" s="94">
        <v>31729</v>
      </c>
      <c r="I32" s="95">
        <v>11.65</v>
      </c>
    </row>
    <row r="33" spans="1:9" x14ac:dyDescent="0.25">
      <c r="A33" s="93">
        <v>1964</v>
      </c>
      <c r="B33" s="93" t="s">
        <v>181</v>
      </c>
      <c r="C33" s="93" t="s">
        <v>182</v>
      </c>
      <c r="D33" s="93" t="s">
        <v>100</v>
      </c>
      <c r="E33" s="93" t="s">
        <v>183</v>
      </c>
      <c r="F33" s="93">
        <v>108</v>
      </c>
      <c r="G33" s="93" t="s">
        <v>97</v>
      </c>
      <c r="H33" s="94">
        <v>33559</v>
      </c>
      <c r="I33" s="95">
        <v>9.25</v>
      </c>
    </row>
    <row r="34" spans="1:9" x14ac:dyDescent="0.25">
      <c r="A34" s="93">
        <v>1975</v>
      </c>
      <c r="B34" s="93" t="s">
        <v>184</v>
      </c>
      <c r="C34" s="93" t="s">
        <v>185</v>
      </c>
      <c r="D34" s="93" t="s">
        <v>100</v>
      </c>
      <c r="E34" s="93" t="s">
        <v>186</v>
      </c>
      <c r="F34" s="93">
        <v>125</v>
      </c>
      <c r="G34" s="93" t="s">
        <v>97</v>
      </c>
      <c r="H34" s="94">
        <v>35125</v>
      </c>
      <c r="I34" s="95">
        <v>9.25</v>
      </c>
    </row>
    <row r="35" spans="1:9" x14ac:dyDescent="0.25">
      <c r="A35" s="93">
        <v>1983</v>
      </c>
      <c r="B35" s="93" t="s">
        <v>181</v>
      </c>
      <c r="C35" s="93" t="s">
        <v>187</v>
      </c>
      <c r="D35" s="93" t="s">
        <v>84</v>
      </c>
      <c r="E35" s="93" t="s">
        <v>188</v>
      </c>
      <c r="F35" s="93">
        <v>154</v>
      </c>
      <c r="G35" s="93" t="s">
        <v>86</v>
      </c>
      <c r="H35" s="94">
        <v>35609</v>
      </c>
      <c r="I35" s="95">
        <v>11</v>
      </c>
    </row>
    <row r="36" spans="1:9" x14ac:dyDescent="0.25">
      <c r="A36" s="93">
        <v>1990</v>
      </c>
      <c r="B36" s="93" t="s">
        <v>189</v>
      </c>
      <c r="C36" s="93" t="s">
        <v>190</v>
      </c>
      <c r="D36" s="93" t="s">
        <v>122</v>
      </c>
      <c r="E36" s="93" t="s">
        <v>191</v>
      </c>
      <c r="F36" s="93">
        <v>198</v>
      </c>
      <c r="G36" s="93" t="s">
        <v>86</v>
      </c>
      <c r="H36" s="94">
        <v>35840</v>
      </c>
      <c r="I36" s="95">
        <v>10.95</v>
      </c>
    </row>
    <row r="37" spans="1:9" x14ac:dyDescent="0.25">
      <c r="A37" s="93">
        <v>1995</v>
      </c>
      <c r="B37" s="93" t="s">
        <v>192</v>
      </c>
      <c r="C37" s="93" t="s">
        <v>193</v>
      </c>
      <c r="D37" s="93" t="s">
        <v>84</v>
      </c>
      <c r="E37" s="93" t="s">
        <v>194</v>
      </c>
      <c r="F37" s="93">
        <v>198</v>
      </c>
      <c r="G37" s="93" t="s">
        <v>86</v>
      </c>
      <c r="H37" s="94">
        <v>35855</v>
      </c>
      <c r="I37" s="95">
        <v>11.75</v>
      </c>
    </row>
    <row r="38" spans="1:9" x14ac:dyDescent="0.25">
      <c r="A38" s="93">
        <v>1999</v>
      </c>
      <c r="B38" s="93" t="s">
        <v>195</v>
      </c>
      <c r="C38" s="93" t="s">
        <v>196</v>
      </c>
      <c r="D38" s="93" t="s">
        <v>107</v>
      </c>
      <c r="E38" s="93" t="s">
        <v>197</v>
      </c>
      <c r="F38" s="93">
        <v>428</v>
      </c>
      <c r="G38" s="93" t="s">
        <v>109</v>
      </c>
      <c r="H38" s="94">
        <v>35981</v>
      </c>
      <c r="I38" s="95">
        <v>10.15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8D0C28-EC7A-4BFA-BDBD-91EA654AE04E}">
  <sheetPr codeName="Sheet8"/>
  <dimension ref="A1:M26"/>
  <sheetViews>
    <sheetView zoomScaleNormal="100" workbookViewId="0">
      <selection activeCell="A8" sqref="A8:A9"/>
    </sheetView>
  </sheetViews>
  <sheetFormatPr defaultRowHeight="15" x14ac:dyDescent="0.25"/>
  <cols>
    <col min="1" max="1" width="30.140625" bestFit="1" customWidth="1"/>
    <col min="2" max="2" width="11.85546875" customWidth="1"/>
    <col min="3" max="3" width="4.85546875" customWidth="1"/>
    <col min="8" max="8" width="7.140625" customWidth="1"/>
  </cols>
  <sheetData>
    <row r="1" spans="1:13" ht="18.75" x14ac:dyDescent="0.3">
      <c r="A1" s="157" t="s">
        <v>226</v>
      </c>
      <c r="B1" s="157"/>
      <c r="C1" s="157"/>
    </row>
    <row r="2" spans="1:13" x14ac:dyDescent="0.25">
      <c r="A2" s="174" t="s">
        <v>227</v>
      </c>
      <c r="B2" s="175"/>
      <c r="C2" s="175"/>
      <c r="D2" s="175"/>
      <c r="E2" s="175"/>
      <c r="F2" s="175"/>
      <c r="G2" s="175"/>
      <c r="H2" s="175"/>
      <c r="I2" s="175"/>
      <c r="J2" s="175"/>
      <c r="K2" s="175"/>
      <c r="L2" s="175"/>
      <c r="M2" s="175"/>
    </row>
    <row r="3" spans="1:13" x14ac:dyDescent="0.25">
      <c r="A3" s="186" t="s">
        <v>229</v>
      </c>
      <c r="B3" s="186"/>
      <c r="C3" s="186"/>
      <c r="D3" s="186"/>
      <c r="E3" s="186"/>
      <c r="F3" s="186"/>
      <c r="G3" s="186"/>
      <c r="H3" s="186"/>
      <c r="I3" s="186"/>
      <c r="J3" s="186"/>
      <c r="K3" s="186"/>
      <c r="L3" s="186"/>
      <c r="M3" s="186"/>
    </row>
    <row r="4" spans="1:13" ht="15" customHeight="1" x14ac:dyDescent="0.25">
      <c r="A4" s="133"/>
      <c r="B4" s="133"/>
      <c r="C4" s="133"/>
      <c r="D4" s="133"/>
      <c r="E4" s="133"/>
      <c r="F4" s="133"/>
      <c r="G4" s="133"/>
      <c r="H4" s="133"/>
      <c r="I4" s="133"/>
      <c r="J4" s="133"/>
      <c r="K4" s="133"/>
      <c r="L4" s="133"/>
      <c r="M4" s="133"/>
    </row>
    <row r="5" spans="1:13" x14ac:dyDescent="0.25">
      <c r="A5" s="133" t="s">
        <v>228</v>
      </c>
      <c r="B5" s="133"/>
      <c r="C5" s="133"/>
      <c r="D5" s="133"/>
      <c r="E5" s="133"/>
      <c r="F5" s="133"/>
      <c r="G5" s="133"/>
      <c r="H5" s="133"/>
      <c r="I5" s="133"/>
      <c r="J5" s="133"/>
      <c r="K5" s="133"/>
      <c r="L5" s="133"/>
      <c r="M5" s="133"/>
    </row>
    <row r="7" spans="1:13" x14ac:dyDescent="0.25">
      <c r="A7" t="s">
        <v>230</v>
      </c>
    </row>
    <row r="8" spans="1:13" x14ac:dyDescent="0.25">
      <c r="A8" s="99" t="s">
        <v>200</v>
      </c>
      <c r="B8" s="136" t="s">
        <v>231</v>
      </c>
      <c r="C8" s="136"/>
      <c r="D8" s="136"/>
      <c r="E8" s="136"/>
      <c r="F8" s="136"/>
      <c r="G8" s="136"/>
      <c r="H8" s="136"/>
      <c r="I8" s="136"/>
      <c r="J8" s="136"/>
      <c r="K8" s="136"/>
      <c r="L8" s="136"/>
      <c r="M8" s="136"/>
    </row>
    <row r="9" spans="1:13" x14ac:dyDescent="0.25">
      <c r="A9" s="100"/>
      <c r="B9" s="137"/>
      <c r="C9" s="137"/>
      <c r="D9" s="137"/>
      <c r="E9" s="137"/>
      <c r="F9" s="137"/>
      <c r="G9" s="137"/>
      <c r="H9" s="137"/>
      <c r="I9" s="137"/>
      <c r="J9" s="137"/>
      <c r="K9" s="137"/>
      <c r="L9" s="137"/>
      <c r="M9" s="137"/>
    </row>
    <row r="10" spans="1:13" x14ac:dyDescent="0.25">
      <c r="B10" s="177"/>
      <c r="C10" s="177"/>
      <c r="D10" s="177"/>
      <c r="E10" s="177"/>
      <c r="F10" s="177"/>
      <c r="G10" s="177"/>
      <c r="H10" s="177"/>
      <c r="I10" s="177"/>
      <c r="J10" s="177"/>
      <c r="K10" s="177"/>
      <c r="L10" s="177"/>
      <c r="M10" s="177"/>
    </row>
    <row r="11" spans="1:13" x14ac:dyDescent="0.25">
      <c r="A11" s="101" t="s">
        <v>205</v>
      </c>
      <c r="B11" s="102" t="s">
        <v>206</v>
      </c>
      <c r="C11" s="102"/>
      <c r="D11" s="102"/>
      <c r="E11" s="102"/>
      <c r="F11" s="102"/>
      <c r="G11" s="102"/>
      <c r="H11" s="102"/>
      <c r="I11" s="102"/>
      <c r="J11" s="102"/>
      <c r="K11" s="102"/>
      <c r="L11" s="102"/>
      <c r="M11" s="103"/>
    </row>
    <row r="12" spans="1:13" x14ac:dyDescent="0.25">
      <c r="A12" s="99" t="s">
        <v>207</v>
      </c>
      <c r="B12" s="136" t="s">
        <v>232</v>
      </c>
      <c r="C12" s="136"/>
      <c r="D12" s="136"/>
      <c r="E12" s="136"/>
      <c r="F12" s="136"/>
      <c r="G12" s="136"/>
      <c r="H12" s="136"/>
      <c r="I12" s="136"/>
      <c r="J12" s="136"/>
      <c r="K12" s="136"/>
      <c r="L12" s="136"/>
      <c r="M12" s="176"/>
    </row>
    <row r="13" spans="1:13" x14ac:dyDescent="0.25">
      <c r="A13" s="104"/>
      <c r="B13" s="137"/>
      <c r="C13" s="137"/>
      <c r="D13" s="137"/>
      <c r="E13" s="137"/>
      <c r="F13" s="137"/>
      <c r="G13" s="137"/>
      <c r="H13" s="137"/>
      <c r="I13" s="137"/>
      <c r="J13" s="137"/>
      <c r="K13" s="137"/>
      <c r="L13" s="137"/>
      <c r="M13" s="179"/>
    </row>
    <row r="14" spans="1:13" x14ac:dyDescent="0.25">
      <c r="A14" s="100"/>
      <c r="B14" s="177"/>
      <c r="C14" s="177"/>
      <c r="D14" s="177"/>
      <c r="E14" s="177"/>
      <c r="F14" s="177"/>
      <c r="G14" s="177"/>
      <c r="H14" s="177"/>
      <c r="I14" s="177"/>
      <c r="J14" s="177"/>
      <c r="K14" s="177"/>
      <c r="L14" s="177"/>
      <c r="M14" s="178"/>
    </row>
    <row r="15" spans="1:13" x14ac:dyDescent="0.25">
      <c r="A15" s="101" t="s">
        <v>209</v>
      </c>
      <c r="B15" s="180" t="s">
        <v>210</v>
      </c>
      <c r="C15" s="180"/>
      <c r="D15" s="180"/>
      <c r="E15" s="180"/>
      <c r="F15" s="180"/>
      <c r="G15" s="180"/>
      <c r="H15" s="180"/>
      <c r="I15" s="180"/>
      <c r="J15" s="180"/>
      <c r="K15" s="180"/>
      <c r="L15" s="180"/>
      <c r="M15" s="181"/>
    </row>
    <row r="18" spans="1:10" ht="15.75" thickBot="1" x14ac:dyDescent="0.3"/>
    <row r="19" spans="1:10" ht="16.5" thickBot="1" x14ac:dyDescent="0.3">
      <c r="A19" s="184" t="s">
        <v>211</v>
      </c>
      <c r="B19" s="185"/>
    </row>
    <row r="20" spans="1:10" ht="17.25" customHeight="1" thickTop="1" thickBot="1" x14ac:dyDescent="0.3">
      <c r="A20" s="106" t="s">
        <v>212</v>
      </c>
      <c r="B20" s="107" t="s">
        <v>218</v>
      </c>
      <c r="D20" s="182" t="s">
        <v>234</v>
      </c>
      <c r="E20" s="176"/>
      <c r="G20" s="118" t="s">
        <v>233</v>
      </c>
      <c r="I20" s="182" t="s">
        <v>235</v>
      </c>
      <c r="J20" s="176"/>
    </row>
    <row r="21" spans="1:10" ht="15.75" thickTop="1" x14ac:dyDescent="0.25">
      <c r="A21" s="108"/>
      <c r="B21" s="109"/>
      <c r="D21" s="183"/>
      <c r="E21" s="178"/>
      <c r="G21" s="119" t="s">
        <v>218</v>
      </c>
      <c r="I21" s="183"/>
      <c r="J21" s="178"/>
    </row>
    <row r="22" spans="1:10" x14ac:dyDescent="0.25">
      <c r="A22" s="110" t="s">
        <v>214</v>
      </c>
      <c r="B22" s="111">
        <f>HLOOKUP($B$20,'HLookup Dataset'!$A$2:$G$5,2,FALSE)</f>
        <v>120</v>
      </c>
      <c r="G22" s="119" t="s">
        <v>213</v>
      </c>
    </row>
    <row r="23" spans="1:10" x14ac:dyDescent="0.25">
      <c r="A23" s="110" t="s">
        <v>215</v>
      </c>
      <c r="B23" s="111">
        <f>HLOOKUP($B$20,'HLookup Dataset'!$A$2:$G$5,3,FALSE)</f>
        <v>55</v>
      </c>
      <c r="G23" s="119" t="s">
        <v>219</v>
      </c>
    </row>
    <row r="24" spans="1:10" ht="15.75" thickBot="1" x14ac:dyDescent="0.3">
      <c r="A24" s="112" t="s">
        <v>216</v>
      </c>
      <c r="B24" s="111">
        <f>HLOOKUP($B$20,'HLookup Dataset'!$A$2:$G$5,4,FALSE)</f>
        <v>70</v>
      </c>
      <c r="G24" s="119" t="s">
        <v>220</v>
      </c>
    </row>
    <row r="25" spans="1:10" x14ac:dyDescent="0.25">
      <c r="G25" s="119" t="s">
        <v>221</v>
      </c>
    </row>
    <row r="26" spans="1:10" x14ac:dyDescent="0.25">
      <c r="G26" s="120" t="s">
        <v>222</v>
      </c>
    </row>
  </sheetData>
  <mergeCells count="10">
    <mergeCell ref="I20:J21"/>
    <mergeCell ref="D20:E21"/>
    <mergeCell ref="A19:B19"/>
    <mergeCell ref="A1:C1"/>
    <mergeCell ref="A2:M2"/>
    <mergeCell ref="A5:M5"/>
    <mergeCell ref="A3:M4"/>
    <mergeCell ref="B15:M15"/>
    <mergeCell ref="B8:M10"/>
    <mergeCell ref="B12:M14"/>
  </mergeCells>
  <dataValidations count="1">
    <dataValidation type="list" allowBlank="1" showInputMessage="1" showErrorMessage="1" sqref="B20" xr:uid="{BCE9E292-A896-473E-AB33-9414B34526FE}">
      <formula1>$G$21:$G$26</formula1>
    </dataValidation>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70820-3E35-493F-BDE6-09E6697D677B}">
  <sheetPr codeName="Sheet9"/>
  <dimension ref="A1:G5"/>
  <sheetViews>
    <sheetView workbookViewId="0">
      <selection activeCell="B2" sqref="B2:G2"/>
    </sheetView>
  </sheetViews>
  <sheetFormatPr defaultRowHeight="15" x14ac:dyDescent="0.25"/>
  <cols>
    <col min="1" max="1" width="14" bestFit="1" customWidth="1"/>
    <col min="2" max="2" width="13" customWidth="1"/>
    <col min="3" max="3" width="12.7109375" customWidth="1"/>
    <col min="4" max="4" width="12" customWidth="1"/>
    <col min="5" max="5" width="12.42578125" customWidth="1"/>
    <col min="6" max="6" width="10.5703125" customWidth="1"/>
    <col min="7" max="7" width="13.140625" customWidth="1"/>
  </cols>
  <sheetData>
    <row r="1" spans="1:7" x14ac:dyDescent="0.25">
      <c r="A1" s="113"/>
      <c r="B1" s="113"/>
      <c r="C1" s="113"/>
      <c r="D1" s="113"/>
      <c r="E1" s="113"/>
      <c r="F1" s="113"/>
      <c r="G1" s="113"/>
    </row>
    <row r="2" spans="1:7" x14ac:dyDescent="0.25">
      <c r="A2" s="114" t="s">
        <v>217</v>
      </c>
      <c r="B2" s="115" t="s">
        <v>218</v>
      </c>
      <c r="C2" s="115" t="s">
        <v>213</v>
      </c>
      <c r="D2" s="115" t="s">
        <v>219</v>
      </c>
      <c r="E2" s="115" t="s">
        <v>220</v>
      </c>
      <c r="F2" s="115" t="s">
        <v>221</v>
      </c>
      <c r="G2" s="115" t="s">
        <v>222</v>
      </c>
    </row>
    <row r="3" spans="1:7" x14ac:dyDescent="0.25">
      <c r="A3" s="116" t="s">
        <v>223</v>
      </c>
      <c r="B3" s="117">
        <v>120</v>
      </c>
      <c r="C3" s="117">
        <v>150</v>
      </c>
      <c r="D3" s="117">
        <v>135</v>
      </c>
      <c r="E3" s="117">
        <v>90</v>
      </c>
      <c r="F3" s="117">
        <v>95</v>
      </c>
      <c r="G3" s="117">
        <v>140</v>
      </c>
    </row>
    <row r="4" spans="1:7" x14ac:dyDescent="0.25">
      <c r="A4" s="116" t="s">
        <v>224</v>
      </c>
      <c r="B4" s="117">
        <v>55</v>
      </c>
      <c r="C4" s="117">
        <v>110</v>
      </c>
      <c r="D4" s="117">
        <v>75</v>
      </c>
      <c r="E4" s="117">
        <v>95</v>
      </c>
      <c r="F4" s="117">
        <v>75</v>
      </c>
      <c r="G4" s="117">
        <v>55</v>
      </c>
    </row>
    <row r="5" spans="1:7" x14ac:dyDescent="0.25">
      <c r="A5" s="116" t="s">
        <v>225</v>
      </c>
      <c r="B5" s="117">
        <v>70</v>
      </c>
      <c r="C5" s="117">
        <v>115</v>
      </c>
      <c r="D5" s="117">
        <v>65</v>
      </c>
      <c r="E5" s="117">
        <v>55</v>
      </c>
      <c r="F5" s="117">
        <v>85</v>
      </c>
      <c r="G5" s="117">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Home</vt:lpstr>
      <vt:lpstr>Mean Median and Mode</vt:lpstr>
      <vt:lpstr>Skew</vt:lpstr>
      <vt:lpstr>Categorical Variables</vt:lpstr>
      <vt:lpstr>Scatter Plots</vt:lpstr>
      <vt:lpstr>VLookup</vt:lpstr>
      <vt:lpstr>VLookup Dataset</vt:lpstr>
      <vt:lpstr>HLookup</vt:lpstr>
      <vt:lpstr>HLookup Dataset</vt:lpstr>
      <vt:lpstr>Pivot Tables and Charts</vt:lpstr>
      <vt:lpstr>Pivot Chart Dataset</vt:lpstr>
      <vt:lpstr>VBA</vt:lpstr>
      <vt:lpstr>Standard Normal Distribution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Jonathan Maas</dc:creator>
  <cp:lastModifiedBy>Jonathan Maas</cp:lastModifiedBy>
  <dcterms:created xsi:type="dcterms:W3CDTF">2015-06-05T18:17:20Z</dcterms:created>
  <dcterms:modified xsi:type="dcterms:W3CDTF">2020-06-06T20:42:04Z</dcterms:modified>
</cp:coreProperties>
</file>